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2"/>
  </bookViews>
  <sheets>
    <sheet name="CRC" sheetId="1" r:id="rId1"/>
    <sheet name="Recursos" sheetId="2" r:id="rId2"/>
    <sheet name="NAID" sheetId="3" r:id="rId3"/>
    <sheet name="NAID finaciamento" sheetId="4" r:id="rId4"/>
  </sheets>
  <definedNames>
    <definedName name="_xlnm.Print_Area" localSheetId="0">'CRC'!$B$4:$J$27</definedName>
    <definedName name="_xlnm.Print_Area" localSheetId="2">'NAID'!$E$2:$O$41</definedName>
    <definedName name="_xlnm.Print_Area" localSheetId="1">'Recursos'!$B$1:$J$60</definedName>
  </definedNames>
  <calcPr fullCalcOnLoad="1"/>
</workbook>
</file>

<file path=xl/sharedStrings.xml><?xml version="1.0" encoding="utf-8"?>
<sst xmlns="http://schemas.openxmlformats.org/spreadsheetml/2006/main" count="347" uniqueCount="204">
  <si>
    <t>Descrição</t>
  </si>
  <si>
    <t>Qtd</t>
  </si>
  <si>
    <t>Preço</t>
  </si>
  <si>
    <t>Preço Total</t>
  </si>
  <si>
    <t>Webcam</t>
  </si>
  <si>
    <t>Lista de Necessidades  de Equipamentos e Consumíveis</t>
  </si>
  <si>
    <t>Identificação</t>
  </si>
  <si>
    <t>Tipo</t>
  </si>
  <si>
    <t>(3 a 8 anos)</t>
  </si>
  <si>
    <t>Positivo Informática</t>
  </si>
  <si>
    <t>CD-ROM</t>
  </si>
  <si>
    <t>Adição e Subtracção – Iniciação à Matemática</t>
  </si>
  <si>
    <t>Porto Editora Multimédia</t>
  </si>
  <si>
    <t xml:space="preserve">Eu Aprendo Matemática </t>
  </si>
  <si>
    <t xml:space="preserve">5.º ano </t>
  </si>
  <si>
    <t xml:space="preserve">Amiguinhos </t>
  </si>
  <si>
    <t>Texto Editora</t>
  </si>
  <si>
    <t xml:space="preserve">Eu Aprendo Ciências da Natureza </t>
  </si>
  <si>
    <t>5.º ano</t>
  </si>
  <si>
    <t>6.º ano</t>
  </si>
  <si>
    <t>O Sapo explica – Viver Melhor na Terra</t>
  </si>
  <si>
    <t>Ciências Físicas e Naturais – 3.º Ciclo</t>
  </si>
  <si>
    <t xml:space="preserve">Planeta Click 2 </t>
  </si>
  <si>
    <t xml:space="preserve">O Professor Telescópio explora </t>
  </si>
  <si>
    <t>As Grandes Civilizações II – Civilização Grega e Civilização Romana</t>
  </si>
  <si>
    <t>Robin Hood – Uma Aventura no Século XXI</t>
  </si>
  <si>
    <t>English</t>
  </si>
  <si>
    <t>História de Portugal do Século XX</t>
  </si>
  <si>
    <t>Universal</t>
  </si>
  <si>
    <t>História da Literatura Portuguesa</t>
  </si>
  <si>
    <t>Atlas de Portugal</t>
  </si>
  <si>
    <t>Atlas do Mundo – Grande Atlas Enciclopédico</t>
  </si>
  <si>
    <t>Diciopédia 2006 – O Poder do Conhecimento</t>
  </si>
  <si>
    <t>Dicionários PRO</t>
  </si>
  <si>
    <t>Língua Portuguesa</t>
  </si>
  <si>
    <t>Língua Inglesa</t>
  </si>
  <si>
    <t>Língua Francesa</t>
  </si>
  <si>
    <t>Spanish – Language Learning</t>
  </si>
  <si>
    <t>Beginners – 2 Learning Levels</t>
  </si>
  <si>
    <t>Cristaldata</t>
  </si>
  <si>
    <t>Power Translator 8 PRO</t>
  </si>
  <si>
    <t>Language Engineering</t>
  </si>
  <si>
    <t>Microsoft Encarta Standard</t>
  </si>
  <si>
    <t>Caixinha de Sonhos – Inclui DVD com animação e karaoke</t>
  </si>
  <si>
    <t>Vidisco</t>
  </si>
  <si>
    <t>CD música</t>
  </si>
  <si>
    <t>Jardim Escola vol.1</t>
  </si>
  <si>
    <t>Obra Didáctica (3 CD’s)</t>
  </si>
  <si>
    <t>Ovação</t>
  </si>
  <si>
    <t>Cantigas da Minha Escola – As Melhores Histórias e Canções Infantis</t>
  </si>
  <si>
    <t>Iniciação à Leitura e à Escrita; Iniciação à Matemática</t>
  </si>
  <si>
    <t>VHS/DVD Toshiba D-VR3</t>
  </si>
  <si>
    <t>Fornecedor</t>
  </si>
  <si>
    <t xml:space="preserve">DIGITAL CONCEPT TRIPE TR-74 </t>
  </si>
  <si>
    <t>Título</t>
  </si>
  <si>
    <t>Realizador</t>
  </si>
  <si>
    <t>Local</t>
  </si>
  <si>
    <t>O Menino Selvagem</t>
  </si>
  <si>
    <t>François Truffaut</t>
  </si>
  <si>
    <t>FNAC</t>
  </si>
  <si>
    <t>DVD</t>
  </si>
  <si>
    <t>Nell</t>
  </si>
  <si>
    <t>Michael Apted</t>
  </si>
  <si>
    <t>Cinema Paraíso</t>
  </si>
  <si>
    <t>Giuseppe Tornatore</t>
  </si>
  <si>
    <t>Billy Elliot</t>
  </si>
  <si>
    <t>Stephen Daldry</t>
  </si>
  <si>
    <t>Mentes Perigosas</t>
  </si>
  <si>
    <t>John N. Smith</t>
  </si>
  <si>
    <t>O Bom Rebelde</t>
  </si>
  <si>
    <t>Gus Van Sant</t>
  </si>
  <si>
    <t>Sementes de violência</t>
  </si>
  <si>
    <t>Richard Brooks</t>
  </si>
  <si>
    <t>My Fair Lady</t>
  </si>
  <si>
    <t>George Cukor</t>
  </si>
  <si>
    <t>Os Coristas</t>
  </si>
  <si>
    <t>Christophe Barratier</t>
  </si>
  <si>
    <t>Laranja Mecânica</t>
  </si>
  <si>
    <t>Stanley Kubrick</t>
  </si>
  <si>
    <t>Shine</t>
  </si>
  <si>
    <t>Scott Hicks</t>
  </si>
  <si>
    <t>Cidade de Deus</t>
  </si>
  <si>
    <t>Fernando Meireles</t>
  </si>
  <si>
    <t>Era uma vez na América</t>
  </si>
  <si>
    <t>Sergio Leone</t>
  </si>
  <si>
    <t>As noites loucas do Dr. Jerryl</t>
  </si>
  <si>
    <t>Jerry Lewis</t>
  </si>
  <si>
    <t>Kramer contra Kramer</t>
  </si>
  <si>
    <t>Robert Benton</t>
  </si>
  <si>
    <t>Italiano para principiantes</t>
  </si>
  <si>
    <t>Lone Scherfig</t>
  </si>
  <si>
    <t>Bowling for Columbine</t>
  </si>
  <si>
    <t>Michael Moore</t>
  </si>
  <si>
    <t>Elephant</t>
  </si>
  <si>
    <t>Gus van Sant</t>
  </si>
  <si>
    <t>Dancer in the dark</t>
  </si>
  <si>
    <t>Lars von Trier</t>
  </si>
  <si>
    <t>TOTAL</t>
  </si>
  <si>
    <t>Porto Editora</t>
  </si>
  <si>
    <t>FILMES</t>
  </si>
  <si>
    <t>Software Reconhecimento Texto OpenBook5</t>
  </si>
  <si>
    <t>Maquina de produzir relevos ZY-FUSE</t>
  </si>
  <si>
    <t>Bengala UltraCane</t>
  </si>
  <si>
    <t>Megaserafim</t>
  </si>
  <si>
    <t>Consumiveis</t>
  </si>
  <si>
    <t>RÚBRICA DO PROMOTOR</t>
  </si>
  <si>
    <t>Valor Padrão</t>
  </si>
  <si>
    <t>07.01.07</t>
  </si>
  <si>
    <t>page turner</t>
  </si>
  <si>
    <t>acessórios para o page turner</t>
  </si>
  <si>
    <t>trackball programável</t>
  </si>
  <si>
    <t>manípulo</t>
  </si>
  <si>
    <t>interface INPROMAN</t>
  </si>
  <si>
    <t>braço articulado</t>
  </si>
  <si>
    <t>tracker</t>
  </si>
  <si>
    <t>teclado de conceitos intelkeys</t>
  </si>
  <si>
    <t>lupa TV electronica, a cores e SPLIT</t>
  </si>
  <si>
    <t>linha braille de 40 caracteres</t>
  </si>
  <si>
    <t>Imp. Braille Everest</t>
  </si>
  <si>
    <t>intel pics</t>
  </si>
  <si>
    <t>cheap talker</t>
  </si>
  <si>
    <t>ZY-FUSE maq. Relevos tácteis</t>
  </si>
  <si>
    <t>Robot Roamer+ kits</t>
  </si>
  <si>
    <t>sound beam</t>
  </si>
  <si>
    <t>câmara filmar + tripé</t>
  </si>
  <si>
    <t>computador  com monitor 21</t>
  </si>
  <si>
    <t>multiifunções</t>
  </si>
  <si>
    <t>07.01.08</t>
  </si>
  <si>
    <t>softw. Overlaymaker</t>
  </si>
  <si>
    <t>soft. GRID (PT)</t>
  </si>
  <si>
    <t>soft. Leitura ecrã c/ sint fala</t>
  </si>
  <si>
    <t>soft ampliação carcteres</t>
  </si>
  <si>
    <t>Soft. OCR</t>
  </si>
  <si>
    <t>softw. Educativo</t>
  </si>
  <si>
    <t>dicionário da lingua gestual</t>
  </si>
  <si>
    <t>02.01.08</t>
  </si>
  <si>
    <t>02.02.25</t>
  </si>
  <si>
    <t>técnico administ.( X 12 meses)</t>
  </si>
  <si>
    <t>webdesigner (X 12 meses)</t>
  </si>
  <si>
    <t xml:space="preserve">Valor </t>
  </si>
  <si>
    <t>Anditec</t>
  </si>
  <si>
    <t>Cnotinfor</t>
  </si>
  <si>
    <t>Trackball Expert Mouse</t>
  </si>
  <si>
    <t>Teclado de Conceitos Intellikeys USB</t>
  </si>
  <si>
    <t>Manipulo JellyBean Vermelho</t>
  </si>
  <si>
    <t>Conector de Manipulos Inproman</t>
  </si>
  <si>
    <t>MATERIAL NAID</t>
  </si>
  <si>
    <t>Descobrindo a Matemática  (4 CDs)</t>
  </si>
  <si>
    <t>RECURSOS TECNICO-PEDAGOGICOS</t>
  </si>
  <si>
    <t>O Nome da Rosa</t>
  </si>
  <si>
    <t>Ser e Ter</t>
  </si>
  <si>
    <t>Nocholas Philibert</t>
  </si>
  <si>
    <t>O Clube dos Poetas Mortos</t>
  </si>
  <si>
    <t>Electrosertec</t>
  </si>
  <si>
    <t>Carvalho &amp; Gastalho</t>
  </si>
  <si>
    <t>Papel Braille (Everest)</t>
  </si>
  <si>
    <t>Papel Termoform A4 (200 Fls)</t>
  </si>
  <si>
    <t>Papel Termoform A3 (100 Fls)</t>
  </si>
  <si>
    <t>Robotica Kit inicial</t>
  </si>
  <si>
    <t>Designação</t>
  </si>
  <si>
    <t>Preço Unitário</t>
  </si>
  <si>
    <t>IVA</t>
  </si>
  <si>
    <t>PU C/ Iva</t>
  </si>
  <si>
    <t>Total</t>
  </si>
  <si>
    <t>Data Factura</t>
  </si>
  <si>
    <t>Orçamento</t>
  </si>
  <si>
    <t>Gasto</t>
  </si>
  <si>
    <t>Falta Gastar</t>
  </si>
  <si>
    <t>Sub Total</t>
  </si>
  <si>
    <t>Pinnacle STUDIO Plus 700 PCI</t>
  </si>
  <si>
    <t>Monitor Samsung 17" TFT Silver c/ colunas</t>
  </si>
  <si>
    <t>ASUS P4P800</t>
  </si>
  <si>
    <t>Teclado ILAND Black</t>
  </si>
  <si>
    <t>Rato Logitech 310</t>
  </si>
  <si>
    <t>Headphone Logitech Premium</t>
  </si>
  <si>
    <t>PowerOn</t>
  </si>
  <si>
    <t>Controladora Firewire PCI</t>
  </si>
  <si>
    <t>PC Sempron 512 ATI7000</t>
  </si>
  <si>
    <t>Beltrao Coellho</t>
  </si>
  <si>
    <t>Garmin 60 cs</t>
  </si>
  <si>
    <t>Nomatica</t>
  </si>
  <si>
    <t>Satellite M70-122</t>
  </si>
  <si>
    <t>4 Pilhas recarregáveis AAA c/ Adaptador</t>
  </si>
  <si>
    <t>Vobis</t>
  </si>
  <si>
    <t>Gravador Digital Creative</t>
  </si>
  <si>
    <t>Bia a Bit</t>
  </si>
  <si>
    <t>Rimax Virtual Vision 3.0</t>
  </si>
  <si>
    <t>Loja 21</t>
  </si>
  <si>
    <t>Boardmaker</t>
  </si>
  <si>
    <t>Grid (Emulador de Teclado)</t>
  </si>
  <si>
    <t>Portateis</t>
  </si>
  <si>
    <t>Pronto (PDA a daptado)</t>
  </si>
  <si>
    <t>Software Ampliação Ecrã SuperNova V6 51 (Lic Instituição)</t>
  </si>
  <si>
    <t>Sintetizador Voz JAWS</t>
  </si>
  <si>
    <t>Calculadora falante científica</t>
  </si>
  <si>
    <t>Lupa Digital (Pocket Viewer Cor)</t>
  </si>
  <si>
    <t>Câmaras IP Wi-Fi D-Link DCS - 950 G</t>
  </si>
  <si>
    <t>Acess Point D-Link  DWL 2000 AP+</t>
  </si>
  <si>
    <t>Scanner A4 com alimentador</t>
  </si>
  <si>
    <t>Impressora portátil</t>
  </si>
  <si>
    <t>Cadeira de Rodas</t>
  </si>
  <si>
    <t>Pacmate Braille BX 420</t>
  </si>
  <si>
    <t>Ampliador Clearview</t>
  </si>
  <si>
    <t>Cariinha adaptada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</si>
</sst>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,##0.000"/>
    <numFmt numFmtId="168" formatCode="#,##0.0"/>
    <numFmt numFmtId="169" formatCode="#,##0.00_ ;\-#,##0.00\ 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10"/>
      <name val="Tahoma"/>
      <family val="2"/>
    </font>
    <font>
      <b/>
      <sz val="16"/>
      <name val="Arial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8"/>
      <color indexed="13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44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4" fontId="0" fillId="0" borderId="1" xfId="15" applyBorder="1" applyAlignment="1">
      <alignment/>
    </xf>
    <xf numFmtId="0" fontId="1" fillId="2" borderId="2" xfId="0" applyFont="1" applyFill="1" applyBorder="1" applyAlignment="1">
      <alignment horizontal="center"/>
    </xf>
    <xf numFmtId="44" fontId="1" fillId="2" borderId="2" xfId="15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0" borderId="2" xfId="0" applyFont="1" applyBorder="1" applyAlignment="1">
      <alignment horizontal="justify" vertical="top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 applyAlignment="1">
      <alignment/>
    </xf>
    <xf numFmtId="0" fontId="1" fillId="3" borderId="2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4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3" fontId="6" fillId="5" borderId="9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6" borderId="3" xfId="0" applyFont="1" applyFill="1" applyBorder="1" applyAlignment="1">
      <alignment horizontal="right" vertical="center"/>
    </xf>
    <xf numFmtId="0" fontId="6" fillId="6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44" fontId="7" fillId="7" borderId="19" xfId="15" applyFont="1" applyFill="1" applyBorder="1" applyAlignment="1">
      <alignment horizontal="left"/>
    </xf>
    <xf numFmtId="4" fontId="10" fillId="0" borderId="0" xfId="0" applyNumberFormat="1" applyFont="1" applyAlignment="1">
      <alignment/>
    </xf>
    <xf numFmtId="4" fontId="6" fillId="2" borderId="12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/>
    </xf>
    <xf numFmtId="4" fontId="9" fillId="0" borderId="4" xfId="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3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justify" vertical="top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0" fontId="15" fillId="0" borderId="1" xfId="0" applyFont="1" applyBorder="1" applyAlignment="1">
      <alignment/>
    </xf>
    <xf numFmtId="4" fontId="2" fillId="0" borderId="2" xfId="0" applyNumberFormat="1" applyFont="1" applyFill="1" applyBorder="1" applyAlignment="1">
      <alignment horizontal="left"/>
    </xf>
    <xf numFmtId="9" fontId="6" fillId="0" borderId="0" xfId="20" applyFont="1" applyFill="1" applyBorder="1" applyAlignment="1">
      <alignment horizontal="center" vertical="center"/>
    </xf>
    <xf numFmtId="9" fontId="2" fillId="0" borderId="0" xfId="20" applyFont="1" applyAlignment="1">
      <alignment horizontal="center"/>
    </xf>
    <xf numFmtId="4" fontId="4" fillId="0" borderId="0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horizontal="right"/>
    </xf>
    <xf numFmtId="9" fontId="2" fillId="0" borderId="2" xfId="2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18" fillId="0" borderId="2" xfId="0" applyFont="1" applyBorder="1" applyAlignment="1">
      <alignment/>
    </xf>
    <xf numFmtId="0" fontId="18" fillId="0" borderId="2" xfId="0" applyFont="1" applyBorder="1" applyAlignment="1">
      <alignment horizontal="center"/>
    </xf>
    <xf numFmtId="44" fontId="18" fillId="0" borderId="2" xfId="15" applyFont="1" applyBorder="1" applyAlignment="1">
      <alignment/>
    </xf>
    <xf numFmtId="0" fontId="18" fillId="0" borderId="0" xfId="0" applyFont="1" applyAlignment="1">
      <alignment/>
    </xf>
    <xf numFmtId="44" fontId="15" fillId="0" borderId="19" xfId="0" applyNumberFormat="1" applyFont="1" applyBorder="1" applyAlignment="1">
      <alignment/>
    </xf>
    <xf numFmtId="0" fontId="18" fillId="0" borderId="1" xfId="0" applyFont="1" applyBorder="1" applyAlignment="1">
      <alignment/>
    </xf>
    <xf numFmtId="44" fontId="20" fillId="0" borderId="1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 horizontal="center"/>
    </xf>
    <xf numFmtId="44" fontId="21" fillId="0" borderId="2" xfId="15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4" fontId="19" fillId="0" borderId="2" xfId="15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 horizontal="center"/>
    </xf>
    <xf numFmtId="44" fontId="22" fillId="0" borderId="2" xfId="15" applyFont="1" applyBorder="1" applyAlignment="1">
      <alignment/>
    </xf>
    <xf numFmtId="4" fontId="2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left" vertical="center"/>
    </xf>
    <xf numFmtId="4" fontId="2" fillId="0" borderId="2" xfId="15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17" fillId="8" borderId="2" xfId="0" applyNumberFormat="1" applyFont="1" applyFill="1" applyBorder="1" applyAlignment="1">
      <alignment horizontal="left"/>
    </xf>
    <xf numFmtId="4" fontId="17" fillId="8" borderId="2" xfId="0" applyNumberFormat="1" applyFont="1" applyFill="1" applyBorder="1" applyAlignment="1">
      <alignment horizontal="right"/>
    </xf>
    <xf numFmtId="9" fontId="17" fillId="8" borderId="2" xfId="20" applyFont="1" applyFill="1" applyBorder="1" applyAlignment="1">
      <alignment horizontal="center"/>
    </xf>
    <xf numFmtId="3" fontId="17" fillId="8" borderId="2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vertical="center"/>
    </xf>
    <xf numFmtId="169" fontId="2" fillId="0" borderId="2" xfId="15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4" fontId="4" fillId="0" borderId="0" xfId="15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Percent" xfId="20"/>
    <cellStyle name="Comma [0]" xfId="21"/>
    <cellStyle name="Comm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2"/>
  <sheetViews>
    <sheetView showGridLines="0" workbookViewId="0" topLeftCell="A1">
      <selection activeCell="C3" sqref="C3"/>
    </sheetView>
  </sheetViews>
  <sheetFormatPr defaultColWidth="9.140625" defaultRowHeight="12.75"/>
  <cols>
    <col min="2" max="2" width="64.7109375" style="0" bestFit="1" customWidth="1"/>
    <col min="3" max="3" width="21.140625" style="0" customWidth="1"/>
    <col min="4" max="4" width="4.140625" style="2" bestFit="1" customWidth="1"/>
    <col min="5" max="5" width="13.57421875" style="1" bestFit="1" customWidth="1"/>
    <col min="6" max="6" width="14.8515625" style="1" customWidth="1"/>
    <col min="7" max="7" width="1.1484375" style="0" customWidth="1"/>
    <col min="8" max="8" width="20.7109375" style="0" customWidth="1"/>
    <col min="9" max="9" width="1.28515625" style="0" customWidth="1"/>
    <col min="10" max="10" width="17.28125" style="0" customWidth="1"/>
  </cols>
  <sheetData>
    <row r="4" spans="2:6" ht="16.5" thickBot="1">
      <c r="B4" s="118" t="s">
        <v>5</v>
      </c>
      <c r="C4" s="3"/>
      <c r="D4" s="15"/>
      <c r="E4" s="4"/>
      <c r="F4" s="4"/>
    </row>
    <row r="8" spans="2:6" ht="20.25" customHeight="1">
      <c r="B8" s="5" t="s">
        <v>0</v>
      </c>
      <c r="C8" s="5" t="s">
        <v>52</v>
      </c>
      <c r="D8" s="5" t="s">
        <v>1</v>
      </c>
      <c r="E8" s="6" t="s">
        <v>2</v>
      </c>
      <c r="F8" s="6" t="s">
        <v>3</v>
      </c>
    </row>
    <row r="9" spans="2:6" s="134" customFormat="1" ht="21.75" customHeight="1">
      <c r="B9" s="138" t="s">
        <v>53</v>
      </c>
      <c r="C9" s="138" t="s">
        <v>178</v>
      </c>
      <c r="D9" s="139">
        <v>1</v>
      </c>
      <c r="E9" s="140">
        <v>39</v>
      </c>
      <c r="F9" s="140">
        <f aca="true" t="shared" si="0" ref="F9:F19">E9*D9</f>
        <v>39</v>
      </c>
    </row>
    <row r="10" spans="2:6" s="134" customFormat="1" ht="21.75" customHeight="1">
      <c r="B10" s="138" t="s">
        <v>51</v>
      </c>
      <c r="C10" s="138" t="s">
        <v>178</v>
      </c>
      <c r="D10" s="139">
        <v>1</v>
      </c>
      <c r="E10" s="140">
        <v>399</v>
      </c>
      <c r="F10" s="140">
        <f t="shared" si="0"/>
        <v>399</v>
      </c>
    </row>
    <row r="11" spans="2:6" s="134" customFormat="1" ht="21.75" customHeight="1">
      <c r="B11" s="138" t="s">
        <v>182</v>
      </c>
      <c r="C11" s="138" t="s">
        <v>178</v>
      </c>
      <c r="D11" s="139">
        <v>1</v>
      </c>
      <c r="E11" s="140">
        <v>37</v>
      </c>
      <c r="F11" s="140">
        <v>55</v>
      </c>
    </row>
    <row r="12" spans="2:6" s="134" customFormat="1" ht="21.75" customHeight="1">
      <c r="B12" s="141" t="s">
        <v>169</v>
      </c>
      <c r="C12" s="141" t="s">
        <v>175</v>
      </c>
      <c r="D12" s="142">
        <v>1</v>
      </c>
      <c r="E12" s="143">
        <v>152</v>
      </c>
      <c r="F12" s="143">
        <f t="shared" si="0"/>
        <v>152</v>
      </c>
    </row>
    <row r="13" spans="2:6" s="134" customFormat="1" ht="21.75" customHeight="1">
      <c r="B13" s="141" t="s">
        <v>170</v>
      </c>
      <c r="C13" s="141" t="s">
        <v>175</v>
      </c>
      <c r="D13" s="142">
        <v>2</v>
      </c>
      <c r="E13" s="143">
        <v>335</v>
      </c>
      <c r="F13" s="143">
        <f t="shared" si="0"/>
        <v>670</v>
      </c>
    </row>
    <row r="14" spans="2:6" s="134" customFormat="1" ht="21.75" customHeight="1">
      <c r="B14" s="141" t="s">
        <v>171</v>
      </c>
      <c r="C14" s="141" t="s">
        <v>175</v>
      </c>
      <c r="D14" s="142">
        <v>1</v>
      </c>
      <c r="E14" s="143">
        <v>68</v>
      </c>
      <c r="F14" s="143">
        <f t="shared" si="0"/>
        <v>68</v>
      </c>
    </row>
    <row r="15" spans="2:6" s="134" customFormat="1" ht="21.75" customHeight="1">
      <c r="B15" s="141" t="s">
        <v>173</v>
      </c>
      <c r="C15" s="141" t="s">
        <v>175</v>
      </c>
      <c r="D15" s="142">
        <v>2</v>
      </c>
      <c r="E15" s="143">
        <v>34</v>
      </c>
      <c r="F15" s="143">
        <f t="shared" si="0"/>
        <v>68</v>
      </c>
    </row>
    <row r="16" spans="2:6" s="134" customFormat="1" ht="21.75" customHeight="1">
      <c r="B16" s="141" t="s">
        <v>174</v>
      </c>
      <c r="C16" s="141" t="s">
        <v>175</v>
      </c>
      <c r="D16" s="142">
        <v>4</v>
      </c>
      <c r="E16" s="143">
        <v>54</v>
      </c>
      <c r="F16" s="143">
        <f t="shared" si="0"/>
        <v>216</v>
      </c>
    </row>
    <row r="17" spans="2:6" s="134" customFormat="1" ht="21.75" customHeight="1">
      <c r="B17" s="141" t="s">
        <v>176</v>
      </c>
      <c r="C17" s="141" t="s">
        <v>175</v>
      </c>
      <c r="D17" s="142">
        <v>2</v>
      </c>
      <c r="E17" s="143">
        <v>17.5</v>
      </c>
      <c r="F17" s="143">
        <f t="shared" si="0"/>
        <v>35</v>
      </c>
    </row>
    <row r="18" spans="2:6" s="134" customFormat="1" ht="21.75" customHeight="1">
      <c r="B18" s="141" t="s">
        <v>177</v>
      </c>
      <c r="C18" s="141" t="s">
        <v>175</v>
      </c>
      <c r="D18" s="142">
        <v>3</v>
      </c>
      <c r="E18" s="143">
        <v>434.33</v>
      </c>
      <c r="F18" s="143">
        <f t="shared" si="0"/>
        <v>1302.99</v>
      </c>
    </row>
    <row r="19" spans="2:6" s="134" customFormat="1" ht="21.75" customHeight="1">
      <c r="B19" s="141" t="s">
        <v>172</v>
      </c>
      <c r="C19" s="141" t="s">
        <v>175</v>
      </c>
      <c r="D19" s="142">
        <v>4</v>
      </c>
      <c r="E19" s="143">
        <v>3.9</v>
      </c>
      <c r="F19" s="143">
        <f t="shared" si="0"/>
        <v>15.6</v>
      </c>
    </row>
    <row r="20" spans="2:6" s="134" customFormat="1" ht="21.75" customHeight="1">
      <c r="B20" s="144" t="s">
        <v>179</v>
      </c>
      <c r="C20" s="144" t="s">
        <v>180</v>
      </c>
      <c r="D20" s="145">
        <v>1</v>
      </c>
      <c r="E20" s="146">
        <v>606</v>
      </c>
      <c r="F20" s="146">
        <f>E20*D20</f>
        <v>606</v>
      </c>
    </row>
    <row r="21" spans="2:6" s="134" customFormat="1" ht="21.75" customHeight="1">
      <c r="B21" s="144" t="s">
        <v>181</v>
      </c>
      <c r="C21" s="144" t="s">
        <v>183</v>
      </c>
      <c r="D21" s="145">
        <v>1</v>
      </c>
      <c r="E21" s="146">
        <v>1099</v>
      </c>
      <c r="F21" s="146">
        <f aca="true" t="shared" si="1" ref="F21:F26">E21*D21</f>
        <v>1099</v>
      </c>
    </row>
    <row r="22" spans="2:6" s="134" customFormat="1" ht="21.75" customHeight="1">
      <c r="B22" s="131" t="s">
        <v>4</v>
      </c>
      <c r="C22" s="131"/>
      <c r="D22" s="132"/>
      <c r="E22" s="133"/>
      <c r="F22" s="133">
        <f t="shared" si="1"/>
        <v>0</v>
      </c>
    </row>
    <row r="23" spans="2:6" s="134" customFormat="1" ht="21.75" customHeight="1">
      <c r="B23" s="131"/>
      <c r="C23" s="131"/>
      <c r="D23" s="132"/>
      <c r="E23" s="133"/>
      <c r="F23" s="133">
        <f t="shared" si="1"/>
        <v>0</v>
      </c>
    </row>
    <row r="24" spans="2:6" s="134" customFormat="1" ht="21.75" customHeight="1">
      <c r="B24" s="131"/>
      <c r="C24" s="131"/>
      <c r="D24" s="132"/>
      <c r="E24" s="133"/>
      <c r="F24" s="133">
        <f t="shared" si="1"/>
        <v>0</v>
      </c>
    </row>
    <row r="25" spans="2:6" s="134" customFormat="1" ht="21.75" customHeight="1" thickBot="1">
      <c r="B25" s="131"/>
      <c r="C25" s="131"/>
      <c r="D25" s="132"/>
      <c r="E25" s="133"/>
      <c r="F25" s="133">
        <f t="shared" si="1"/>
        <v>0</v>
      </c>
    </row>
    <row r="26" spans="2:10" s="134" customFormat="1" ht="21.75" customHeight="1" thickBot="1">
      <c r="B26" s="131"/>
      <c r="C26" s="131"/>
      <c r="D26" s="132"/>
      <c r="E26" s="133"/>
      <c r="F26" s="133">
        <f t="shared" si="1"/>
        <v>0</v>
      </c>
      <c r="H26" s="135">
        <f>SUM(F9:F19,F20:F26)</f>
        <v>4725.59</v>
      </c>
      <c r="I26" s="136"/>
      <c r="J26" s="137">
        <f>H26*200.482</f>
        <v>947395.73438</v>
      </c>
    </row>
    <row r="42" ht="12.75">
      <c r="H42" s="16"/>
    </row>
  </sheetData>
  <printOptions horizontalCentered="1" verticalCentered="1"/>
  <pageMargins left="0.55" right="0.75" top="0.984251968503937" bottom="0.984251968503937" header="0" footer="0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2"/>
  <sheetViews>
    <sheetView showGridLines="0" zoomScale="75" zoomScaleNormal="75" workbookViewId="0" topLeftCell="A31">
      <selection activeCell="B39" sqref="B39"/>
    </sheetView>
  </sheetViews>
  <sheetFormatPr defaultColWidth="9.140625" defaultRowHeight="12.75"/>
  <cols>
    <col min="1" max="1" width="4.57421875" style="0" customWidth="1"/>
    <col min="2" max="2" width="61.57421875" style="0" bestFit="1" customWidth="1"/>
    <col min="3" max="3" width="39.57421875" style="108" customWidth="1"/>
    <col min="4" max="4" width="25.57421875" style="0" customWidth="1"/>
    <col min="5" max="5" width="17.7109375" style="0" customWidth="1"/>
    <col min="6" max="6" width="16.28125" style="0" customWidth="1"/>
    <col min="7" max="7" width="6.7109375" style="0" bestFit="1" customWidth="1"/>
    <col min="8" max="8" width="5.421875" style="0" bestFit="1" customWidth="1"/>
    <col min="9" max="9" width="20.140625" style="0" customWidth="1"/>
    <col min="10" max="10" width="21.140625" style="0" customWidth="1"/>
    <col min="11" max="16384" width="115.421875" style="0" customWidth="1"/>
  </cols>
  <sheetData>
    <row r="1" ht="19.5" customHeight="1">
      <c r="B1" s="114" t="s">
        <v>148</v>
      </c>
    </row>
    <row r="3" spans="2:6" ht="18.75" customHeight="1">
      <c r="B3" s="5" t="s">
        <v>6</v>
      </c>
      <c r="C3" s="8"/>
      <c r="D3" s="8"/>
      <c r="E3" s="5" t="s">
        <v>2</v>
      </c>
      <c r="F3" s="5"/>
    </row>
    <row r="4" spans="2:6" ht="15.75" customHeight="1">
      <c r="B4" s="9" t="s">
        <v>147</v>
      </c>
      <c r="C4" s="105" t="s">
        <v>8</v>
      </c>
      <c r="D4" s="10" t="s">
        <v>9</v>
      </c>
      <c r="E4" s="11">
        <v>127.96</v>
      </c>
      <c r="F4" s="11" t="s">
        <v>10</v>
      </c>
    </row>
    <row r="5" spans="2:6" ht="15.75" customHeight="1">
      <c r="B5" s="9" t="s">
        <v>11</v>
      </c>
      <c r="C5" s="105"/>
      <c r="D5" s="10" t="s">
        <v>12</v>
      </c>
      <c r="E5" s="11">
        <v>19.99</v>
      </c>
      <c r="F5" s="11" t="s">
        <v>10</v>
      </c>
    </row>
    <row r="6" spans="2:6" ht="15.75" customHeight="1">
      <c r="B6" s="9" t="s">
        <v>13</v>
      </c>
      <c r="C6" s="105" t="s">
        <v>14</v>
      </c>
      <c r="D6" s="10" t="s">
        <v>12</v>
      </c>
      <c r="E6" s="11">
        <v>9.99</v>
      </c>
      <c r="F6" s="11" t="s">
        <v>10</v>
      </c>
    </row>
    <row r="7" spans="2:6" ht="15.75" customHeight="1">
      <c r="B7" s="9" t="s">
        <v>15</v>
      </c>
      <c r="C7" s="105" t="s">
        <v>50</v>
      </c>
      <c r="D7" s="10" t="s">
        <v>16</v>
      </c>
      <c r="E7" s="11">
        <v>25.99</v>
      </c>
      <c r="F7" s="11" t="s">
        <v>10</v>
      </c>
    </row>
    <row r="8" spans="2:6" ht="15.75" customHeight="1">
      <c r="B8" s="9" t="s">
        <v>17</v>
      </c>
      <c r="C8" s="105" t="s">
        <v>18</v>
      </c>
      <c r="D8" s="10" t="s">
        <v>12</v>
      </c>
      <c r="E8" s="11">
        <v>9.99</v>
      </c>
      <c r="F8" s="11" t="s">
        <v>10</v>
      </c>
    </row>
    <row r="9" spans="2:6" ht="15.75" customHeight="1">
      <c r="B9" s="9" t="s">
        <v>17</v>
      </c>
      <c r="C9" s="105" t="s">
        <v>19</v>
      </c>
      <c r="D9" s="10" t="s">
        <v>12</v>
      </c>
      <c r="E9" s="11">
        <v>9.99</v>
      </c>
      <c r="F9" s="11" t="s">
        <v>10</v>
      </c>
    </row>
    <row r="10" spans="2:6" ht="15.75" customHeight="1">
      <c r="B10" s="9" t="s">
        <v>20</v>
      </c>
      <c r="C10" s="105" t="s">
        <v>21</v>
      </c>
      <c r="D10" s="10" t="s">
        <v>16</v>
      </c>
      <c r="E10" s="11">
        <v>30.99</v>
      </c>
      <c r="F10" s="11" t="s">
        <v>10</v>
      </c>
    </row>
    <row r="11" spans="2:6" ht="15.75" customHeight="1">
      <c r="B11" s="7" t="s">
        <v>22</v>
      </c>
      <c r="C11" s="10"/>
      <c r="D11" s="10" t="s">
        <v>12</v>
      </c>
      <c r="E11" s="11">
        <v>29.99</v>
      </c>
      <c r="F11" s="11" t="s">
        <v>10</v>
      </c>
    </row>
    <row r="12" spans="2:6" ht="15.75" customHeight="1">
      <c r="B12" s="9" t="s">
        <v>23</v>
      </c>
      <c r="C12" s="105" t="s">
        <v>24</v>
      </c>
      <c r="D12" s="10" t="s">
        <v>12</v>
      </c>
      <c r="E12" s="11">
        <v>9.99</v>
      </c>
      <c r="F12" s="11" t="s">
        <v>10</v>
      </c>
    </row>
    <row r="13" spans="2:6" ht="15.75" customHeight="1">
      <c r="B13" s="9" t="s">
        <v>25</v>
      </c>
      <c r="C13" s="105" t="s">
        <v>26</v>
      </c>
      <c r="D13" s="10" t="s">
        <v>12</v>
      </c>
      <c r="E13" s="11">
        <v>30.99</v>
      </c>
      <c r="F13" s="11" t="s">
        <v>10</v>
      </c>
    </row>
    <row r="14" spans="2:6" ht="15.75" customHeight="1">
      <c r="B14" s="9" t="s">
        <v>27</v>
      </c>
      <c r="C14" s="105" t="s">
        <v>28</v>
      </c>
      <c r="D14" s="10" t="s">
        <v>16</v>
      </c>
      <c r="E14" s="11">
        <v>30.99</v>
      </c>
      <c r="F14" s="11" t="s">
        <v>10</v>
      </c>
    </row>
    <row r="15" spans="2:6" ht="15.75" customHeight="1">
      <c r="B15" s="9" t="s">
        <v>29</v>
      </c>
      <c r="C15" s="105" t="s">
        <v>28</v>
      </c>
      <c r="D15" s="10" t="s">
        <v>16</v>
      </c>
      <c r="E15" s="11">
        <v>44.9</v>
      </c>
      <c r="F15" s="11" t="s">
        <v>10</v>
      </c>
    </row>
    <row r="16" spans="2:6" ht="15.75" customHeight="1">
      <c r="B16" s="9" t="s">
        <v>30</v>
      </c>
      <c r="C16" s="105" t="s">
        <v>28</v>
      </c>
      <c r="D16" s="10" t="s">
        <v>16</v>
      </c>
      <c r="E16" s="11">
        <v>40.99</v>
      </c>
      <c r="F16" s="11" t="s">
        <v>10</v>
      </c>
    </row>
    <row r="17" spans="2:6" ht="15.75" customHeight="1">
      <c r="B17" s="9" t="s">
        <v>31</v>
      </c>
      <c r="C17" s="105"/>
      <c r="D17" s="10" t="s">
        <v>12</v>
      </c>
      <c r="E17" s="11">
        <v>19.99</v>
      </c>
      <c r="F17" s="11" t="s">
        <v>10</v>
      </c>
    </row>
    <row r="18" spans="2:6" ht="15.75" customHeight="1">
      <c r="B18" s="9" t="s">
        <v>32</v>
      </c>
      <c r="C18" s="106" t="s">
        <v>98</v>
      </c>
      <c r="D18" s="10" t="s">
        <v>12</v>
      </c>
      <c r="E18" s="11">
        <v>44.99</v>
      </c>
      <c r="F18" s="11" t="s">
        <v>10</v>
      </c>
    </row>
    <row r="19" spans="2:6" ht="15.75" customHeight="1">
      <c r="B19" s="10" t="s">
        <v>33</v>
      </c>
      <c r="C19" s="105" t="s">
        <v>34</v>
      </c>
      <c r="D19" s="10" t="s">
        <v>12</v>
      </c>
      <c r="E19" s="11">
        <v>38.99</v>
      </c>
      <c r="F19" s="11" t="s">
        <v>10</v>
      </c>
    </row>
    <row r="20" spans="2:6" ht="15.75" customHeight="1">
      <c r="B20" s="10" t="s">
        <v>33</v>
      </c>
      <c r="C20" s="105" t="s">
        <v>35</v>
      </c>
      <c r="D20" s="10" t="s">
        <v>12</v>
      </c>
      <c r="E20" s="11">
        <v>38.99</v>
      </c>
      <c r="F20" s="11" t="s">
        <v>10</v>
      </c>
    </row>
    <row r="21" spans="2:6" ht="15.75" customHeight="1">
      <c r="B21" s="10" t="s">
        <v>33</v>
      </c>
      <c r="C21" s="105" t="s">
        <v>36</v>
      </c>
      <c r="D21" s="10" t="s">
        <v>12</v>
      </c>
      <c r="E21" s="11">
        <v>38.99</v>
      </c>
      <c r="F21" s="11" t="s">
        <v>10</v>
      </c>
    </row>
    <row r="22" spans="2:6" ht="15.75" customHeight="1">
      <c r="B22" s="9" t="s">
        <v>37</v>
      </c>
      <c r="C22" s="105" t="s">
        <v>38</v>
      </c>
      <c r="D22" s="10" t="s">
        <v>39</v>
      </c>
      <c r="E22" s="11">
        <v>45.5</v>
      </c>
      <c r="F22" s="11" t="s">
        <v>10</v>
      </c>
    </row>
    <row r="23" spans="2:6" ht="15.75" customHeight="1">
      <c r="B23" s="9" t="s">
        <v>40</v>
      </c>
      <c r="C23" s="105" t="s">
        <v>41</v>
      </c>
      <c r="D23" s="10"/>
      <c r="E23" s="11">
        <v>250.5</v>
      </c>
      <c r="F23" s="11" t="s">
        <v>10</v>
      </c>
    </row>
    <row r="24" spans="2:6" ht="15.75" customHeight="1">
      <c r="B24" s="9" t="s">
        <v>42</v>
      </c>
      <c r="C24" s="105"/>
      <c r="D24" s="10" t="s">
        <v>12</v>
      </c>
      <c r="E24" s="11">
        <v>31.49</v>
      </c>
      <c r="F24" s="11" t="s">
        <v>10</v>
      </c>
    </row>
    <row r="25" spans="2:6" ht="15.75" customHeight="1">
      <c r="B25" s="9" t="s">
        <v>43</v>
      </c>
      <c r="C25" s="105"/>
      <c r="D25" s="10" t="s">
        <v>44</v>
      </c>
      <c r="E25" s="11">
        <v>12.95</v>
      </c>
      <c r="F25" s="11" t="s">
        <v>45</v>
      </c>
    </row>
    <row r="26" spans="2:6" ht="15.75" customHeight="1">
      <c r="B26" s="9" t="s">
        <v>46</v>
      </c>
      <c r="C26" s="105" t="s">
        <v>47</v>
      </c>
      <c r="D26" s="10" t="s">
        <v>48</v>
      </c>
      <c r="E26" s="11">
        <v>22.2</v>
      </c>
      <c r="F26" s="11" t="s">
        <v>45</v>
      </c>
    </row>
    <row r="27" spans="2:6" ht="15.75" customHeight="1">
      <c r="B27" s="9" t="s">
        <v>49</v>
      </c>
      <c r="C27" s="105"/>
      <c r="D27" s="10" t="s">
        <v>48</v>
      </c>
      <c r="E27" s="11">
        <v>23.5</v>
      </c>
      <c r="F27" s="11" t="s">
        <v>45</v>
      </c>
    </row>
    <row r="28" spans="2:7" ht="13.5" thickBot="1">
      <c r="B28" s="12"/>
      <c r="C28" s="107"/>
      <c r="D28" s="13"/>
      <c r="E28" s="14"/>
      <c r="F28" s="14"/>
      <c r="G28" s="14"/>
    </row>
    <row r="29" ht="18.75" thickBot="1">
      <c r="E29" s="80">
        <v>990.84</v>
      </c>
    </row>
    <row r="30" spans="2:9" ht="18">
      <c r="B30" s="115" t="s">
        <v>99</v>
      </c>
      <c r="I30" s="18"/>
    </row>
    <row r="31" ht="11.25" customHeight="1">
      <c r="I31" s="18"/>
    </row>
    <row r="32" spans="2:9" ht="18">
      <c r="B32" s="17" t="s">
        <v>54</v>
      </c>
      <c r="C32" s="109" t="s">
        <v>55</v>
      </c>
      <c r="D32" s="17" t="s">
        <v>56</v>
      </c>
      <c r="E32" s="17" t="s">
        <v>2</v>
      </c>
      <c r="F32" s="17" t="s">
        <v>7</v>
      </c>
      <c r="I32" s="18"/>
    </row>
    <row r="33" spans="2:9" ht="17.25" customHeight="1">
      <c r="B33" s="110" t="s">
        <v>57</v>
      </c>
      <c r="C33" s="110" t="s">
        <v>58</v>
      </c>
      <c r="D33" s="111" t="s">
        <v>59</v>
      </c>
      <c r="E33" s="111">
        <v>11.5</v>
      </c>
      <c r="F33" s="111" t="s">
        <v>60</v>
      </c>
      <c r="I33" s="18"/>
    </row>
    <row r="34" spans="2:9" ht="17.25" customHeight="1">
      <c r="B34" s="110" t="s">
        <v>61</v>
      </c>
      <c r="C34" s="110" t="s">
        <v>62</v>
      </c>
      <c r="D34" s="111" t="s">
        <v>59</v>
      </c>
      <c r="E34" s="111">
        <v>10.9</v>
      </c>
      <c r="F34" s="111" t="s">
        <v>60</v>
      </c>
      <c r="I34" s="18"/>
    </row>
    <row r="35" spans="2:9" ht="17.25" customHeight="1">
      <c r="B35" s="116" t="s">
        <v>149</v>
      </c>
      <c r="C35" s="116"/>
      <c r="D35" s="117"/>
      <c r="E35" s="117"/>
      <c r="F35" s="117" t="s">
        <v>60</v>
      </c>
      <c r="I35" s="18"/>
    </row>
    <row r="36" spans="2:9" ht="17.25" customHeight="1">
      <c r="B36" s="116" t="s">
        <v>150</v>
      </c>
      <c r="C36" s="116" t="s">
        <v>151</v>
      </c>
      <c r="D36" s="117"/>
      <c r="E36" s="117">
        <v>18</v>
      </c>
      <c r="F36" s="117" t="s">
        <v>60</v>
      </c>
      <c r="I36" s="18"/>
    </row>
    <row r="37" spans="2:9" ht="17.25" customHeight="1">
      <c r="B37" s="116" t="s">
        <v>152</v>
      </c>
      <c r="C37" s="116"/>
      <c r="D37" s="117"/>
      <c r="E37" s="117"/>
      <c r="F37" s="117" t="s">
        <v>60</v>
      </c>
      <c r="I37" s="18"/>
    </row>
    <row r="38" spans="2:9" ht="17.25" customHeight="1">
      <c r="B38" s="110"/>
      <c r="C38" s="110"/>
      <c r="D38" s="111"/>
      <c r="E38" s="111"/>
      <c r="F38" s="111" t="s">
        <v>60</v>
      </c>
      <c r="I38" s="18"/>
    </row>
    <row r="39" spans="2:9" ht="17.25" customHeight="1">
      <c r="B39" s="110"/>
      <c r="C39" s="110"/>
      <c r="D39" s="111"/>
      <c r="E39" s="111"/>
      <c r="F39" s="111" t="s">
        <v>60</v>
      </c>
      <c r="I39" s="18"/>
    </row>
    <row r="40" spans="2:9" ht="17.25" customHeight="1">
      <c r="B40" s="110"/>
      <c r="C40" s="110"/>
      <c r="D40" s="111"/>
      <c r="E40" s="111"/>
      <c r="F40" s="111" t="s">
        <v>60</v>
      </c>
      <c r="I40" s="18"/>
    </row>
    <row r="41" spans="2:9" ht="17.25" customHeight="1">
      <c r="B41" s="110" t="s">
        <v>63</v>
      </c>
      <c r="C41" s="110" t="s">
        <v>64</v>
      </c>
      <c r="D41" s="111" t="s">
        <v>59</v>
      </c>
      <c r="E41" s="111">
        <v>22.9</v>
      </c>
      <c r="F41" s="111" t="s">
        <v>60</v>
      </c>
      <c r="I41" s="18"/>
    </row>
    <row r="42" spans="2:9" ht="17.25" customHeight="1">
      <c r="B42" s="110" t="s">
        <v>65</v>
      </c>
      <c r="C42" s="110" t="s">
        <v>66</v>
      </c>
      <c r="D42" s="111" t="s">
        <v>59</v>
      </c>
      <c r="E42" s="111">
        <v>14.5</v>
      </c>
      <c r="F42" s="111" t="s">
        <v>60</v>
      </c>
      <c r="I42" s="18"/>
    </row>
    <row r="43" spans="2:9" ht="17.25" customHeight="1">
      <c r="B43" s="110" t="s">
        <v>67</v>
      </c>
      <c r="C43" s="110" t="s">
        <v>68</v>
      </c>
      <c r="D43" s="111" t="s">
        <v>59</v>
      </c>
      <c r="E43" s="111">
        <v>14.9</v>
      </c>
      <c r="F43" s="111" t="s">
        <v>60</v>
      </c>
      <c r="I43" s="18"/>
    </row>
    <row r="44" spans="2:9" ht="17.25" customHeight="1">
      <c r="B44" s="110" t="s">
        <v>69</v>
      </c>
      <c r="C44" s="112" t="s">
        <v>70</v>
      </c>
      <c r="D44" s="111" t="s">
        <v>59</v>
      </c>
      <c r="E44" s="111">
        <v>7.95</v>
      </c>
      <c r="F44" s="111" t="s">
        <v>60</v>
      </c>
      <c r="I44" s="18"/>
    </row>
    <row r="45" spans="2:9" ht="17.25" customHeight="1">
      <c r="B45" s="110" t="s">
        <v>71</v>
      </c>
      <c r="C45" s="110" t="s">
        <v>72</v>
      </c>
      <c r="D45" s="111" t="s">
        <v>59</v>
      </c>
      <c r="E45" s="111">
        <v>13.9</v>
      </c>
      <c r="F45" s="111" t="s">
        <v>60</v>
      </c>
      <c r="I45" s="18"/>
    </row>
    <row r="46" spans="2:9" ht="17.25" customHeight="1">
      <c r="B46" s="110" t="s">
        <v>73</v>
      </c>
      <c r="C46" s="110" t="s">
        <v>74</v>
      </c>
      <c r="D46" s="111" t="s">
        <v>59</v>
      </c>
      <c r="E46" s="111">
        <v>14.95</v>
      </c>
      <c r="F46" s="111" t="s">
        <v>60</v>
      </c>
      <c r="I46" s="18"/>
    </row>
    <row r="47" spans="2:9" ht="17.25" customHeight="1">
      <c r="B47" s="112" t="s">
        <v>75</v>
      </c>
      <c r="C47" s="112" t="s">
        <v>76</v>
      </c>
      <c r="D47" s="111" t="s">
        <v>59</v>
      </c>
      <c r="E47" s="113">
        <v>21.5</v>
      </c>
      <c r="F47" s="111" t="s">
        <v>60</v>
      </c>
      <c r="I47" s="18"/>
    </row>
    <row r="48" spans="2:9" ht="17.25" customHeight="1">
      <c r="B48" s="110" t="s">
        <v>77</v>
      </c>
      <c r="C48" s="112" t="s">
        <v>78</v>
      </c>
      <c r="D48" s="111" t="s">
        <v>59</v>
      </c>
      <c r="E48" s="113">
        <v>20.2</v>
      </c>
      <c r="F48" s="111" t="s">
        <v>60</v>
      </c>
      <c r="I48" s="18"/>
    </row>
    <row r="49" spans="2:9" ht="17.25" customHeight="1">
      <c r="B49" s="110" t="s">
        <v>79</v>
      </c>
      <c r="C49" s="112" t="s">
        <v>80</v>
      </c>
      <c r="D49" s="111" t="s">
        <v>59</v>
      </c>
      <c r="E49" s="113">
        <v>10.9</v>
      </c>
      <c r="F49" s="111" t="s">
        <v>60</v>
      </c>
      <c r="I49" s="18"/>
    </row>
    <row r="50" spans="2:9" ht="17.25" customHeight="1">
      <c r="B50" s="110" t="s">
        <v>81</v>
      </c>
      <c r="C50" s="112" t="s">
        <v>82</v>
      </c>
      <c r="D50" s="111" t="s">
        <v>59</v>
      </c>
      <c r="E50" s="113">
        <v>21.9</v>
      </c>
      <c r="F50" s="111" t="s">
        <v>60</v>
      </c>
      <c r="I50" s="18"/>
    </row>
    <row r="51" spans="2:9" ht="17.25" customHeight="1">
      <c r="B51" s="112" t="s">
        <v>83</v>
      </c>
      <c r="C51" s="112" t="s">
        <v>84</v>
      </c>
      <c r="D51" s="111" t="s">
        <v>59</v>
      </c>
      <c r="E51" s="113">
        <v>22.9</v>
      </c>
      <c r="F51" s="111" t="s">
        <v>60</v>
      </c>
      <c r="I51" s="18"/>
    </row>
    <row r="52" spans="2:9" ht="17.25" customHeight="1">
      <c r="B52" s="112" t="s">
        <v>85</v>
      </c>
      <c r="C52" s="112" t="s">
        <v>86</v>
      </c>
      <c r="D52" s="111" t="s">
        <v>59</v>
      </c>
      <c r="E52" s="113">
        <v>12.95</v>
      </c>
      <c r="F52" s="111" t="s">
        <v>60</v>
      </c>
      <c r="I52" s="18"/>
    </row>
    <row r="53" spans="2:9" ht="17.25" customHeight="1">
      <c r="B53" s="110" t="s">
        <v>87</v>
      </c>
      <c r="C53" s="110" t="s">
        <v>88</v>
      </c>
      <c r="D53" s="111" t="s">
        <v>59</v>
      </c>
      <c r="E53" s="111">
        <v>16.9</v>
      </c>
      <c r="F53" s="111" t="s">
        <v>60</v>
      </c>
      <c r="I53" s="18"/>
    </row>
    <row r="54" spans="2:9" ht="17.25" customHeight="1">
      <c r="B54" s="110" t="s">
        <v>89</v>
      </c>
      <c r="C54" s="110" t="s">
        <v>90</v>
      </c>
      <c r="D54" s="111" t="s">
        <v>59</v>
      </c>
      <c r="E54" s="111">
        <v>18.5</v>
      </c>
      <c r="F54" s="111" t="s">
        <v>60</v>
      </c>
      <c r="I54" s="18"/>
    </row>
    <row r="55" spans="2:9" ht="17.25" customHeight="1">
      <c r="B55" s="110" t="s">
        <v>91</v>
      </c>
      <c r="C55" s="110" t="s">
        <v>92</v>
      </c>
      <c r="D55" s="111" t="s">
        <v>59</v>
      </c>
      <c r="E55" s="111">
        <v>7.95</v>
      </c>
      <c r="F55" s="111" t="s">
        <v>60</v>
      </c>
      <c r="I55" s="18"/>
    </row>
    <row r="56" spans="2:6" ht="17.25" customHeight="1">
      <c r="B56" s="110" t="s">
        <v>93</v>
      </c>
      <c r="C56" s="110" t="s">
        <v>94</v>
      </c>
      <c r="D56" s="111" t="s">
        <v>59</v>
      </c>
      <c r="E56" s="111">
        <v>18.5</v>
      </c>
      <c r="F56" s="111" t="s">
        <v>60</v>
      </c>
    </row>
    <row r="57" spans="2:6" ht="17.25" customHeight="1">
      <c r="B57" s="110" t="s">
        <v>95</v>
      </c>
      <c r="C57" s="110" t="s">
        <v>96</v>
      </c>
      <c r="D57" s="111" t="s">
        <v>59</v>
      </c>
      <c r="E57" s="111">
        <v>18.5</v>
      </c>
      <c r="F57" s="111" t="s">
        <v>60</v>
      </c>
    </row>
    <row r="58" ht="13.5" thickBot="1"/>
    <row r="59" ht="18.75" thickBot="1">
      <c r="E59" s="80">
        <f>SUM(E33:E57)</f>
        <v>320.2</v>
      </c>
    </row>
    <row r="61" ht="18.75" thickBot="1">
      <c r="E61" s="19" t="s">
        <v>97</v>
      </c>
    </row>
    <row r="62" ht="18.75" thickBot="1">
      <c r="E62" s="81">
        <f>E29+E59</f>
        <v>1311.04</v>
      </c>
    </row>
  </sheetData>
  <printOptions horizontalCentered="1" verticalCentered="1"/>
  <pageMargins left="0.75" right="0.75" top="0.984251968503937" bottom="0.984251968503937" header="0" footer="0"/>
  <pageSetup fitToHeight="1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9"/>
  <sheetViews>
    <sheetView showGridLines="0" tabSelected="1" workbookViewId="0" topLeftCell="B7">
      <selection activeCell="M43" sqref="M43"/>
    </sheetView>
  </sheetViews>
  <sheetFormatPr defaultColWidth="9.140625" defaultRowHeight="13.5" customHeight="1"/>
  <cols>
    <col min="1" max="1" width="3.28125" style="20" customWidth="1"/>
    <col min="2" max="2" width="2.7109375" style="20" customWidth="1"/>
    <col min="3" max="3" width="2.28125" style="20" customWidth="1"/>
    <col min="4" max="4" width="1.7109375" style="20" customWidth="1"/>
    <col min="5" max="5" width="43.421875" style="20" bestFit="1" customWidth="1"/>
    <col min="6" max="6" width="3.7109375" style="20" hidden="1" customWidth="1"/>
    <col min="7" max="7" width="36.8515625" style="20" hidden="1" customWidth="1"/>
    <col min="8" max="8" width="12.00390625" style="21" bestFit="1" customWidth="1"/>
    <col min="9" max="9" width="4.140625" style="121" bestFit="1" customWidth="1"/>
    <col min="10" max="10" width="7.8515625" style="21" bestFit="1" customWidth="1"/>
    <col min="11" max="11" width="7.421875" style="22" bestFit="1" customWidth="1"/>
    <col min="12" max="12" width="8.57421875" style="21" bestFit="1" customWidth="1"/>
    <col min="13" max="13" width="14.7109375" style="122" customWidth="1"/>
    <col min="14" max="14" width="12.57421875" style="20" customWidth="1"/>
    <col min="15" max="15" width="11.57421875" style="20" customWidth="1"/>
    <col min="16" max="16" width="11.28125" style="20" bestFit="1" customWidth="1"/>
    <col min="17" max="16384" width="9.140625" style="20" customWidth="1"/>
  </cols>
  <sheetData>
    <row r="1" ht="21" customHeight="1"/>
    <row r="2" spans="5:15" ht="24.75" customHeight="1">
      <c r="E2" s="82" t="s">
        <v>146</v>
      </c>
      <c r="F2" s="82"/>
      <c r="L2" s="21" t="s">
        <v>165</v>
      </c>
      <c r="M2" s="151">
        <v>33116</v>
      </c>
      <c r="O2" s="30"/>
    </row>
    <row r="3" spans="12:15" ht="13.5" customHeight="1">
      <c r="L3" s="21" t="s">
        <v>166</v>
      </c>
      <c r="M3" s="152">
        <f>SUM(M9:M37)</f>
        <v>0</v>
      </c>
      <c r="O3" s="30"/>
    </row>
    <row r="4" spans="5:15" ht="16.5" thickBot="1">
      <c r="E4" s="161" t="s">
        <v>167</v>
      </c>
      <c r="F4" s="161"/>
      <c r="G4" s="161"/>
      <c r="H4" s="161"/>
      <c r="I4" s="161"/>
      <c r="J4" s="161"/>
      <c r="K4" s="161"/>
      <c r="L4" s="161"/>
      <c r="M4" s="153">
        <f>M2-M3</f>
        <v>33116</v>
      </c>
      <c r="O4" s="30"/>
    </row>
    <row r="5" ht="13.5" customHeight="1">
      <c r="O5" s="30"/>
    </row>
    <row r="6" ht="13.5" customHeight="1">
      <c r="O6" s="30"/>
    </row>
    <row r="7" ht="13.5" customHeight="1">
      <c r="O7" s="30"/>
    </row>
    <row r="8" spans="5:15" ht="13.5" customHeight="1">
      <c r="E8" s="154" t="s">
        <v>159</v>
      </c>
      <c r="F8" s="154" t="s">
        <v>164</v>
      </c>
      <c r="G8" s="154" t="s">
        <v>52</v>
      </c>
      <c r="H8" s="155" t="s">
        <v>160</v>
      </c>
      <c r="I8" s="156" t="s">
        <v>161</v>
      </c>
      <c r="J8" s="155" t="s">
        <v>162</v>
      </c>
      <c r="K8" s="157" t="s">
        <v>1</v>
      </c>
      <c r="L8" s="155" t="s">
        <v>163</v>
      </c>
      <c r="O8" s="30"/>
    </row>
    <row r="9" spans="2:15" ht="13.5" customHeight="1">
      <c r="B9" s="47"/>
      <c r="E9" s="147" t="s">
        <v>190</v>
      </c>
      <c r="F9" s="147"/>
      <c r="G9" s="119" t="s">
        <v>103</v>
      </c>
      <c r="H9" s="123">
        <v>984.5</v>
      </c>
      <c r="I9" s="124">
        <v>0.21</v>
      </c>
      <c r="J9" s="123">
        <f>H9*I9+H9</f>
        <v>1191.245</v>
      </c>
      <c r="K9" s="23">
        <v>10</v>
      </c>
      <c r="L9" s="149">
        <f>J9*K9</f>
        <v>11912.449999999999</v>
      </c>
      <c r="M9" s="162"/>
      <c r="N9" s="163"/>
      <c r="O9" s="30"/>
    </row>
    <row r="10" spans="2:15" ht="13.5" customHeight="1">
      <c r="B10" s="47"/>
      <c r="E10" s="147" t="s">
        <v>201</v>
      </c>
      <c r="F10" s="147"/>
      <c r="G10" s="119"/>
      <c r="H10" s="123">
        <v>3600</v>
      </c>
      <c r="I10" s="124">
        <v>0.05</v>
      </c>
      <c r="J10" s="123">
        <f aca="true" t="shared" si="0" ref="J10:J22">H10*I10+H10</f>
        <v>3780</v>
      </c>
      <c r="K10" s="23">
        <v>1</v>
      </c>
      <c r="L10" s="149">
        <f aca="true" t="shared" si="1" ref="L10:L37">J10*K10</f>
        <v>3780</v>
      </c>
      <c r="M10" s="162"/>
      <c r="N10" s="163"/>
      <c r="O10" s="30"/>
    </row>
    <row r="11" spans="2:15" ht="13.5" customHeight="1">
      <c r="B11" s="47"/>
      <c r="E11" s="147" t="s">
        <v>191</v>
      </c>
      <c r="F11" s="147"/>
      <c r="G11" s="119" t="s">
        <v>103</v>
      </c>
      <c r="H11" s="123">
        <v>3800</v>
      </c>
      <c r="I11" s="124">
        <v>0.05</v>
      </c>
      <c r="J11" s="123">
        <f t="shared" si="0"/>
        <v>3990</v>
      </c>
      <c r="K11" s="23">
        <v>1</v>
      </c>
      <c r="L11" s="149">
        <f t="shared" si="1"/>
        <v>3990</v>
      </c>
      <c r="M11" s="162"/>
      <c r="N11" s="163"/>
      <c r="O11" s="30"/>
    </row>
    <row r="12" spans="2:15" ht="13.5" customHeight="1">
      <c r="B12" s="47"/>
      <c r="E12" s="147" t="s">
        <v>192</v>
      </c>
      <c r="F12" s="147"/>
      <c r="G12" s="119" t="s">
        <v>103</v>
      </c>
      <c r="H12" s="123">
        <v>1328.57</v>
      </c>
      <c r="I12" s="124">
        <v>0.05</v>
      </c>
      <c r="J12" s="123">
        <f t="shared" si="0"/>
        <v>1394.9985</v>
      </c>
      <c r="K12" s="23">
        <v>1</v>
      </c>
      <c r="L12" s="149">
        <f t="shared" si="1"/>
        <v>1394.9985</v>
      </c>
      <c r="M12" s="162"/>
      <c r="N12" s="163"/>
      <c r="O12" s="30"/>
    </row>
    <row r="13" spans="2:15" ht="13.5" customHeight="1">
      <c r="B13" s="47"/>
      <c r="E13" s="147" t="s">
        <v>100</v>
      </c>
      <c r="F13" s="147"/>
      <c r="G13" s="119" t="s">
        <v>103</v>
      </c>
      <c r="H13" s="123">
        <v>888</v>
      </c>
      <c r="I13" s="124">
        <v>0.05</v>
      </c>
      <c r="J13" s="123">
        <f t="shared" si="0"/>
        <v>932.4</v>
      </c>
      <c r="K13" s="23">
        <v>1</v>
      </c>
      <c r="L13" s="149">
        <f t="shared" si="1"/>
        <v>932.4</v>
      </c>
      <c r="M13" s="162"/>
      <c r="N13" s="163"/>
      <c r="O13" s="30"/>
    </row>
    <row r="14" spans="2:15" ht="13.5" customHeight="1">
      <c r="B14" s="47"/>
      <c r="E14" s="147" t="s">
        <v>101</v>
      </c>
      <c r="F14" s="147"/>
      <c r="G14" s="119" t="s">
        <v>103</v>
      </c>
      <c r="H14" s="123">
        <v>1141</v>
      </c>
      <c r="I14" s="124">
        <v>0.05</v>
      </c>
      <c r="J14" s="123">
        <f t="shared" si="0"/>
        <v>1198.05</v>
      </c>
      <c r="K14" s="23">
        <v>1</v>
      </c>
      <c r="L14" s="149">
        <f t="shared" si="1"/>
        <v>1198.05</v>
      </c>
      <c r="M14" s="162"/>
      <c r="N14" s="163"/>
      <c r="O14" s="30"/>
    </row>
    <row r="15" spans="2:15" ht="13.5" customHeight="1">
      <c r="B15" s="47"/>
      <c r="E15" s="147" t="s">
        <v>202</v>
      </c>
      <c r="F15" s="147"/>
      <c r="G15" s="119" t="s">
        <v>103</v>
      </c>
      <c r="H15" s="123">
        <v>6000</v>
      </c>
      <c r="I15" s="124">
        <v>0.05</v>
      </c>
      <c r="J15" s="123">
        <f t="shared" si="0"/>
        <v>6300</v>
      </c>
      <c r="K15" s="23">
        <v>1</v>
      </c>
      <c r="L15" s="149">
        <f t="shared" si="1"/>
        <v>6300</v>
      </c>
      <c r="M15" s="162"/>
      <c r="N15" s="163"/>
      <c r="O15" s="30"/>
    </row>
    <row r="16" spans="2:15" ht="13.5" customHeight="1">
      <c r="B16" s="47"/>
      <c r="E16" s="147" t="s">
        <v>102</v>
      </c>
      <c r="F16" s="147"/>
      <c r="G16" s="119" t="s">
        <v>103</v>
      </c>
      <c r="H16" s="123">
        <v>800</v>
      </c>
      <c r="I16" s="124">
        <v>0.05</v>
      </c>
      <c r="J16" s="123">
        <f t="shared" si="0"/>
        <v>840</v>
      </c>
      <c r="K16" s="23">
        <v>1</v>
      </c>
      <c r="L16" s="149">
        <f t="shared" si="1"/>
        <v>840</v>
      </c>
      <c r="M16" s="162"/>
      <c r="N16" s="163"/>
      <c r="O16" s="30"/>
    </row>
    <row r="17" spans="2:15" ht="13.5" customHeight="1">
      <c r="B17" s="47"/>
      <c r="E17" s="147" t="s">
        <v>193</v>
      </c>
      <c r="F17" s="147"/>
      <c r="G17" s="119" t="s">
        <v>103</v>
      </c>
      <c r="H17" s="123">
        <v>1250</v>
      </c>
      <c r="I17" s="124">
        <v>0.05</v>
      </c>
      <c r="J17" s="123">
        <f t="shared" si="0"/>
        <v>1312.5</v>
      </c>
      <c r="K17" s="23">
        <v>5</v>
      </c>
      <c r="L17" s="149">
        <f t="shared" si="1"/>
        <v>6562.5</v>
      </c>
      <c r="M17" s="162"/>
      <c r="N17" s="163"/>
      <c r="O17" s="30"/>
    </row>
    <row r="18" spans="5:15" ht="13.5" customHeight="1">
      <c r="E18" s="119" t="s">
        <v>143</v>
      </c>
      <c r="F18" s="119"/>
      <c r="G18" s="119" t="s">
        <v>140</v>
      </c>
      <c r="H18" s="123">
        <v>588</v>
      </c>
      <c r="I18" s="124">
        <v>0.05</v>
      </c>
      <c r="J18" s="123">
        <f t="shared" si="0"/>
        <v>617.4</v>
      </c>
      <c r="K18" s="23">
        <v>5</v>
      </c>
      <c r="L18" s="149">
        <f>J18*K18</f>
        <v>3087</v>
      </c>
      <c r="M18" s="160"/>
      <c r="O18" s="30"/>
    </row>
    <row r="19" spans="5:15" ht="13.5" customHeight="1">
      <c r="E19" s="148" t="s">
        <v>142</v>
      </c>
      <c r="F19" s="148"/>
      <c r="G19" s="119" t="s">
        <v>140</v>
      </c>
      <c r="H19" s="123">
        <v>150.64</v>
      </c>
      <c r="I19" s="124">
        <v>0.21</v>
      </c>
      <c r="J19" s="123">
        <f t="shared" si="0"/>
        <v>182.27439999999999</v>
      </c>
      <c r="K19" s="23">
        <v>1</v>
      </c>
      <c r="L19" s="149">
        <f t="shared" si="1"/>
        <v>182.27439999999999</v>
      </c>
      <c r="M19" s="160"/>
      <c r="O19" s="30"/>
    </row>
    <row r="20" spans="5:15" ht="13.5" customHeight="1">
      <c r="E20" s="148" t="s">
        <v>144</v>
      </c>
      <c r="F20" s="148"/>
      <c r="G20" s="119" t="s">
        <v>140</v>
      </c>
      <c r="H20" s="123">
        <v>41</v>
      </c>
      <c r="I20" s="124">
        <v>0.05</v>
      </c>
      <c r="J20" s="123">
        <f t="shared" si="0"/>
        <v>43.05</v>
      </c>
      <c r="K20" s="23">
        <v>1</v>
      </c>
      <c r="L20" s="149">
        <f t="shared" si="1"/>
        <v>43.05</v>
      </c>
      <c r="M20" s="160"/>
      <c r="O20" s="30"/>
    </row>
    <row r="21" spans="5:15" ht="13.5" customHeight="1">
      <c r="E21" s="148" t="s">
        <v>145</v>
      </c>
      <c r="F21" s="148"/>
      <c r="G21" s="119" t="s">
        <v>140</v>
      </c>
      <c r="H21" s="123">
        <v>89</v>
      </c>
      <c r="I21" s="124">
        <v>0.21</v>
      </c>
      <c r="J21" s="123">
        <f t="shared" si="0"/>
        <v>107.69</v>
      </c>
      <c r="K21" s="23">
        <v>1</v>
      </c>
      <c r="L21" s="149">
        <f t="shared" si="1"/>
        <v>107.69</v>
      </c>
      <c r="M21" s="160"/>
      <c r="O21" s="30"/>
    </row>
    <row r="22" spans="5:15" ht="13.5" customHeight="1">
      <c r="E22" s="119" t="s">
        <v>188</v>
      </c>
      <c r="F22" s="119"/>
      <c r="G22" s="119" t="s">
        <v>140</v>
      </c>
      <c r="H22" s="123">
        <v>256</v>
      </c>
      <c r="I22" s="124">
        <v>0.21</v>
      </c>
      <c r="J22" s="123">
        <f t="shared" si="0"/>
        <v>309.76</v>
      </c>
      <c r="K22" s="23">
        <v>1</v>
      </c>
      <c r="L22" s="149">
        <f t="shared" si="1"/>
        <v>309.76</v>
      </c>
      <c r="M22" s="150"/>
      <c r="O22" s="30"/>
    </row>
    <row r="23" spans="5:15" ht="13.5" customHeight="1">
      <c r="E23" s="119" t="s">
        <v>158</v>
      </c>
      <c r="F23" s="119"/>
      <c r="G23" s="119" t="s">
        <v>141</v>
      </c>
      <c r="H23" s="123">
        <v>393.39</v>
      </c>
      <c r="I23" s="124">
        <v>0.21</v>
      </c>
      <c r="J23" s="123">
        <f>H23*I23+H23</f>
        <v>476.0019</v>
      </c>
      <c r="K23" s="23">
        <v>1</v>
      </c>
      <c r="L23" s="149">
        <f>J23*K23</f>
        <v>476.0019</v>
      </c>
      <c r="M23" s="150"/>
      <c r="O23" s="30"/>
    </row>
    <row r="24" spans="5:15" ht="13.5" customHeight="1">
      <c r="E24" s="119" t="s">
        <v>194</v>
      </c>
      <c r="F24" s="119"/>
      <c r="G24" s="119" t="s">
        <v>153</v>
      </c>
      <c r="H24" s="123">
        <v>623</v>
      </c>
      <c r="I24" s="124">
        <v>0.05</v>
      </c>
      <c r="J24" s="123">
        <f>H24*I24+H24</f>
        <v>654.15</v>
      </c>
      <c r="K24" s="23">
        <v>3</v>
      </c>
      <c r="L24" s="149">
        <f>J24*K24</f>
        <v>1962.4499999999998</v>
      </c>
      <c r="M24" s="160"/>
      <c r="O24" s="30"/>
    </row>
    <row r="25" spans="5:15" ht="13.5" customHeight="1">
      <c r="E25" s="119" t="s">
        <v>195</v>
      </c>
      <c r="F25" s="119"/>
      <c r="G25" s="119" t="s">
        <v>153</v>
      </c>
      <c r="H25" s="123">
        <v>798</v>
      </c>
      <c r="I25" s="124">
        <v>0.05</v>
      </c>
      <c r="J25" s="123">
        <f>H25*I25+H25</f>
        <v>837.9</v>
      </c>
      <c r="K25" s="23">
        <v>1</v>
      </c>
      <c r="L25" s="149">
        <f t="shared" si="1"/>
        <v>837.9</v>
      </c>
      <c r="M25" s="160"/>
      <c r="O25" s="30"/>
    </row>
    <row r="26" spans="5:15" ht="13.5" customHeight="1">
      <c r="E26" s="119" t="s">
        <v>196</v>
      </c>
      <c r="F26" s="119"/>
      <c r="G26" s="119" t="s">
        <v>175</v>
      </c>
      <c r="H26" s="123">
        <v>175</v>
      </c>
      <c r="I26" s="124">
        <v>0.21</v>
      </c>
      <c r="J26" s="123">
        <f>H26*I26+H26</f>
        <v>211.75</v>
      </c>
      <c r="K26" s="23">
        <v>4</v>
      </c>
      <c r="L26" s="149">
        <f t="shared" si="1"/>
        <v>847</v>
      </c>
      <c r="M26" s="150"/>
      <c r="O26" s="30"/>
    </row>
    <row r="27" spans="5:15" ht="13.5" customHeight="1">
      <c r="E27" s="119" t="s">
        <v>197</v>
      </c>
      <c r="F27" s="119"/>
      <c r="G27" s="119"/>
      <c r="H27" s="123">
        <v>60</v>
      </c>
      <c r="I27" s="124">
        <v>0.21</v>
      </c>
      <c r="J27" s="123">
        <f aca="true" t="shared" si="2" ref="J27:J37">H27*I27+H27</f>
        <v>72.6</v>
      </c>
      <c r="K27" s="23">
        <v>4</v>
      </c>
      <c r="L27" s="149">
        <f t="shared" si="1"/>
        <v>290.4</v>
      </c>
      <c r="M27" s="150"/>
      <c r="O27" s="30"/>
    </row>
    <row r="28" spans="5:15" ht="13.5" customHeight="1">
      <c r="E28" s="119" t="s">
        <v>198</v>
      </c>
      <c r="F28" s="119"/>
      <c r="G28" s="119"/>
      <c r="H28" s="123">
        <v>980</v>
      </c>
      <c r="I28" s="124">
        <v>0.21</v>
      </c>
      <c r="J28" s="123">
        <f t="shared" si="2"/>
        <v>1185.8</v>
      </c>
      <c r="K28" s="23">
        <v>1</v>
      </c>
      <c r="L28" s="149">
        <f t="shared" si="1"/>
        <v>1185.8</v>
      </c>
      <c r="M28" s="150"/>
      <c r="O28" s="30"/>
    </row>
    <row r="29" spans="5:15" ht="13.5" customHeight="1">
      <c r="E29" s="119" t="s">
        <v>199</v>
      </c>
      <c r="F29" s="119"/>
      <c r="G29" s="119"/>
      <c r="H29" s="123">
        <v>250</v>
      </c>
      <c r="I29" s="124">
        <v>0.21</v>
      </c>
      <c r="J29" s="123">
        <f t="shared" si="2"/>
        <v>302.5</v>
      </c>
      <c r="K29" s="23">
        <v>1</v>
      </c>
      <c r="L29" s="149">
        <f t="shared" si="1"/>
        <v>302.5</v>
      </c>
      <c r="M29" s="150"/>
      <c r="O29" s="30"/>
    </row>
    <row r="30" spans="5:15" ht="13.5" customHeight="1">
      <c r="E30" s="119" t="s">
        <v>156</v>
      </c>
      <c r="F30" s="119"/>
      <c r="G30" s="119" t="s">
        <v>103</v>
      </c>
      <c r="H30" s="123">
        <v>120</v>
      </c>
      <c r="I30" s="124">
        <v>0.21</v>
      </c>
      <c r="J30" s="123">
        <f t="shared" si="2"/>
        <v>145.2</v>
      </c>
      <c r="K30" s="23">
        <v>2</v>
      </c>
      <c r="L30" s="149">
        <f t="shared" si="1"/>
        <v>290.4</v>
      </c>
      <c r="M30" s="160"/>
      <c r="O30" s="30"/>
    </row>
    <row r="31" spans="5:15" ht="13.5" customHeight="1">
      <c r="E31" s="119" t="s">
        <v>157</v>
      </c>
      <c r="F31" s="119"/>
      <c r="G31" s="119" t="s">
        <v>103</v>
      </c>
      <c r="H31" s="123">
        <v>120</v>
      </c>
      <c r="I31" s="124">
        <v>0.21</v>
      </c>
      <c r="J31" s="123">
        <f t="shared" si="2"/>
        <v>145.2</v>
      </c>
      <c r="K31" s="23">
        <v>2</v>
      </c>
      <c r="L31" s="149">
        <f t="shared" si="1"/>
        <v>290.4</v>
      </c>
      <c r="M31" s="160"/>
      <c r="O31" s="30"/>
    </row>
    <row r="32" spans="5:15" ht="13.5" customHeight="1">
      <c r="E32" s="119" t="s">
        <v>155</v>
      </c>
      <c r="F32" s="119"/>
      <c r="G32" s="119" t="s">
        <v>154</v>
      </c>
      <c r="H32" s="123">
        <v>9.5</v>
      </c>
      <c r="I32" s="124">
        <v>0.21</v>
      </c>
      <c r="J32" s="123">
        <f t="shared" si="2"/>
        <v>11.495</v>
      </c>
      <c r="K32" s="23">
        <v>5</v>
      </c>
      <c r="L32" s="149">
        <f t="shared" si="1"/>
        <v>57.474999999999994</v>
      </c>
      <c r="M32" s="160"/>
      <c r="O32" s="30"/>
    </row>
    <row r="33" spans="5:15" ht="13.5" customHeight="1">
      <c r="E33" s="119" t="s">
        <v>184</v>
      </c>
      <c r="F33" s="119"/>
      <c r="G33" s="119" t="s">
        <v>185</v>
      </c>
      <c r="H33" s="123">
        <v>208</v>
      </c>
      <c r="I33" s="124">
        <v>0.21</v>
      </c>
      <c r="J33" s="123">
        <f t="shared" si="2"/>
        <v>251.68</v>
      </c>
      <c r="K33" s="23">
        <v>1</v>
      </c>
      <c r="L33" s="149">
        <f t="shared" si="1"/>
        <v>251.68</v>
      </c>
      <c r="O33" s="30"/>
    </row>
    <row r="34" spans="5:15" ht="13.5" customHeight="1">
      <c r="E34" s="158" t="s">
        <v>186</v>
      </c>
      <c r="F34" s="159"/>
      <c r="G34" s="119" t="s">
        <v>187</v>
      </c>
      <c r="H34" s="123">
        <v>198</v>
      </c>
      <c r="I34" s="124">
        <v>0.21</v>
      </c>
      <c r="J34" s="123">
        <f t="shared" si="2"/>
        <v>239.57999999999998</v>
      </c>
      <c r="K34" s="23">
        <v>1</v>
      </c>
      <c r="L34" s="149">
        <f t="shared" si="1"/>
        <v>239.57999999999998</v>
      </c>
      <c r="O34" s="30"/>
    </row>
    <row r="35" spans="5:15" ht="13.5" customHeight="1">
      <c r="E35" s="158" t="s">
        <v>189</v>
      </c>
      <c r="F35" s="159"/>
      <c r="G35" s="119" t="s">
        <v>140</v>
      </c>
      <c r="H35" s="123">
        <v>155</v>
      </c>
      <c r="I35" s="124">
        <v>0.21</v>
      </c>
      <c r="J35" s="123">
        <f t="shared" si="2"/>
        <v>187.55</v>
      </c>
      <c r="K35" s="23">
        <v>1</v>
      </c>
      <c r="L35" s="149">
        <f t="shared" si="1"/>
        <v>187.55</v>
      </c>
      <c r="O35" s="30"/>
    </row>
    <row r="36" spans="5:15" ht="13.5" customHeight="1">
      <c r="E36" s="158" t="s">
        <v>200</v>
      </c>
      <c r="F36" s="159"/>
      <c r="G36" s="119" t="s">
        <v>140</v>
      </c>
      <c r="H36" s="123">
        <v>300</v>
      </c>
      <c r="I36" s="124">
        <v>0.21</v>
      </c>
      <c r="J36" s="123">
        <f t="shared" si="2"/>
        <v>363</v>
      </c>
      <c r="K36" s="23">
        <v>1</v>
      </c>
      <c r="L36" s="149">
        <f t="shared" si="1"/>
        <v>363</v>
      </c>
      <c r="O36" s="30"/>
    </row>
    <row r="37" spans="5:15" ht="13.5" customHeight="1">
      <c r="E37" s="158" t="s">
        <v>203</v>
      </c>
      <c r="F37" s="159"/>
      <c r="G37" s="119"/>
      <c r="H37" s="123">
        <v>33262</v>
      </c>
      <c r="I37" s="124">
        <v>0.21</v>
      </c>
      <c r="J37" s="123">
        <f t="shared" si="2"/>
        <v>40247.02</v>
      </c>
      <c r="K37" s="23">
        <v>1</v>
      </c>
      <c r="L37" s="149">
        <f t="shared" si="1"/>
        <v>40247.02</v>
      </c>
      <c r="O37" s="30"/>
    </row>
    <row r="38" ht="13.5" customHeight="1">
      <c r="O38" s="30"/>
    </row>
    <row r="39" spans="10:15" ht="13.5" customHeight="1" thickBot="1">
      <c r="J39" s="128"/>
      <c r="K39" s="129" t="s">
        <v>168</v>
      </c>
      <c r="L39" s="130">
        <f>SUM(L9:L37)</f>
        <v>88469.3298</v>
      </c>
      <c r="O39" s="30"/>
    </row>
    <row r="40" ht="13.5" customHeight="1">
      <c r="O40" s="30"/>
    </row>
    <row r="41" spans="3:14" ht="13.5" customHeight="1">
      <c r="C41" s="46"/>
      <c r="D41" s="46"/>
      <c r="E41" s="46"/>
      <c r="F41" s="46"/>
      <c r="G41" s="46"/>
      <c r="H41" s="75"/>
      <c r="I41" s="120"/>
      <c r="J41" s="75"/>
      <c r="K41" s="74"/>
      <c r="L41" s="75"/>
      <c r="M41" s="125"/>
      <c r="N41" s="46"/>
    </row>
    <row r="42" spans="3:14" ht="13.5" customHeight="1">
      <c r="C42" s="46"/>
      <c r="D42" s="46"/>
      <c r="E42" s="46"/>
      <c r="F42" s="46"/>
      <c r="G42" s="46"/>
      <c r="H42" s="75"/>
      <c r="I42" s="120"/>
      <c r="J42" s="75"/>
      <c r="K42" s="74"/>
      <c r="L42" s="75"/>
      <c r="M42" s="125"/>
      <c r="N42" s="46"/>
    </row>
    <row r="43" spans="3:14" ht="13.5" customHeight="1">
      <c r="C43" s="76"/>
      <c r="D43" s="76"/>
      <c r="E43" s="77"/>
      <c r="F43" s="77"/>
      <c r="G43" s="45"/>
      <c r="H43" s="78"/>
      <c r="I43" s="120"/>
      <c r="J43" s="78"/>
      <c r="K43" s="74"/>
      <c r="L43" s="78"/>
      <c r="M43" s="126"/>
      <c r="N43" s="45"/>
    </row>
    <row r="44" spans="3:14" ht="13.5" customHeight="1">
      <c r="C44" s="76"/>
      <c r="D44" s="76"/>
      <c r="E44" s="77"/>
      <c r="F44" s="77"/>
      <c r="G44" s="45"/>
      <c r="H44" s="78"/>
      <c r="I44" s="120"/>
      <c r="J44" s="78"/>
      <c r="K44" s="74"/>
      <c r="L44" s="78"/>
      <c r="M44" s="126"/>
      <c r="N44" s="45"/>
    </row>
    <row r="45" spans="3:14" ht="13.5" customHeight="1">
      <c r="C45" s="76"/>
      <c r="D45" s="76"/>
      <c r="E45" s="77"/>
      <c r="F45" s="77"/>
      <c r="G45" s="45"/>
      <c r="H45" s="78"/>
      <c r="I45" s="120"/>
      <c r="J45" s="78"/>
      <c r="K45" s="74"/>
      <c r="L45" s="78"/>
      <c r="M45" s="126"/>
      <c r="N45" s="45"/>
    </row>
    <row r="46" spans="3:14" ht="13.5" customHeight="1">
      <c r="C46" s="76"/>
      <c r="D46" s="76"/>
      <c r="E46" s="77"/>
      <c r="F46" s="77"/>
      <c r="G46" s="45"/>
      <c r="H46" s="78"/>
      <c r="I46" s="120"/>
      <c r="J46" s="78"/>
      <c r="K46" s="74"/>
      <c r="L46" s="78"/>
      <c r="M46" s="126"/>
      <c r="N46" s="45"/>
    </row>
    <row r="47" spans="3:14" ht="13.5" customHeight="1">
      <c r="C47" s="76"/>
      <c r="D47" s="76"/>
      <c r="E47" s="77"/>
      <c r="F47" s="77"/>
      <c r="G47" s="45"/>
      <c r="H47" s="78"/>
      <c r="I47" s="120"/>
      <c r="J47" s="78"/>
      <c r="K47" s="74"/>
      <c r="L47" s="78"/>
      <c r="M47" s="126"/>
      <c r="N47" s="45"/>
    </row>
    <row r="48" spans="3:14" ht="13.5" customHeight="1">
      <c r="C48" s="76"/>
      <c r="D48" s="76"/>
      <c r="E48" s="77"/>
      <c r="F48" s="77"/>
      <c r="G48" s="45"/>
      <c r="H48" s="78"/>
      <c r="I48" s="120"/>
      <c r="J48" s="78"/>
      <c r="K48" s="74"/>
      <c r="L48" s="78"/>
      <c r="M48" s="126"/>
      <c r="N48" s="45"/>
    </row>
    <row r="49" spans="3:14" ht="13.5" customHeight="1">
      <c r="C49" s="76"/>
      <c r="D49" s="76"/>
      <c r="E49" s="77"/>
      <c r="F49" s="77"/>
      <c r="G49" s="45"/>
      <c r="H49" s="78"/>
      <c r="I49" s="120"/>
      <c r="J49" s="78"/>
      <c r="K49" s="74"/>
      <c r="L49" s="78"/>
      <c r="M49" s="126"/>
      <c r="N49" s="45"/>
    </row>
    <row r="50" spans="3:14" ht="13.5" customHeight="1">
      <c r="C50" s="76"/>
      <c r="D50" s="76"/>
      <c r="E50" s="77"/>
      <c r="F50" s="77"/>
      <c r="G50" s="45"/>
      <c r="H50" s="78"/>
      <c r="I50" s="120"/>
      <c r="J50" s="78"/>
      <c r="K50" s="74"/>
      <c r="L50" s="78"/>
      <c r="M50" s="126"/>
      <c r="N50" s="45"/>
    </row>
    <row r="51" spans="3:14" ht="13.5" customHeight="1">
      <c r="C51" s="76"/>
      <c r="D51" s="76"/>
      <c r="E51" s="77"/>
      <c r="F51" s="77"/>
      <c r="G51" s="45"/>
      <c r="H51" s="78"/>
      <c r="I51" s="120"/>
      <c r="J51" s="78"/>
      <c r="K51" s="74"/>
      <c r="L51" s="78"/>
      <c r="M51" s="126"/>
      <c r="N51" s="45"/>
    </row>
    <row r="52" spans="3:14" ht="13.5" customHeight="1">
      <c r="C52" s="76"/>
      <c r="D52" s="76"/>
      <c r="E52" s="77"/>
      <c r="F52" s="77"/>
      <c r="G52" s="45"/>
      <c r="H52" s="78"/>
      <c r="I52" s="120"/>
      <c r="J52" s="78"/>
      <c r="K52" s="74"/>
      <c r="L52" s="78"/>
      <c r="M52" s="126"/>
      <c r="N52" s="45"/>
    </row>
    <row r="53" spans="3:14" ht="13.5" customHeight="1">
      <c r="C53" s="76"/>
      <c r="D53" s="76"/>
      <c r="E53" s="77"/>
      <c r="F53" s="77"/>
      <c r="G53" s="45"/>
      <c r="H53" s="78"/>
      <c r="I53" s="120"/>
      <c r="J53" s="78"/>
      <c r="K53" s="74"/>
      <c r="L53" s="78"/>
      <c r="M53" s="126"/>
      <c r="N53" s="45"/>
    </row>
    <row r="54" spans="3:14" ht="13.5" customHeight="1">
      <c r="C54" s="76"/>
      <c r="D54" s="76"/>
      <c r="E54" s="77"/>
      <c r="F54" s="77"/>
      <c r="G54" s="45"/>
      <c r="H54" s="78"/>
      <c r="I54" s="120"/>
      <c r="J54" s="78"/>
      <c r="K54" s="74"/>
      <c r="L54" s="78"/>
      <c r="M54" s="126"/>
      <c r="N54" s="45"/>
    </row>
    <row r="55" spans="3:14" ht="13.5" customHeight="1">
      <c r="C55" s="76"/>
      <c r="D55" s="76"/>
      <c r="E55" s="77"/>
      <c r="F55" s="77"/>
      <c r="G55" s="45"/>
      <c r="H55" s="78"/>
      <c r="I55" s="120"/>
      <c r="J55" s="78"/>
      <c r="K55" s="74"/>
      <c r="L55" s="78"/>
      <c r="M55" s="126"/>
      <c r="N55" s="45"/>
    </row>
    <row r="56" spans="3:14" ht="13.5" customHeight="1">
      <c r="C56" s="76"/>
      <c r="D56" s="76"/>
      <c r="E56" s="77"/>
      <c r="F56" s="77"/>
      <c r="G56" s="45"/>
      <c r="H56" s="78"/>
      <c r="I56" s="120"/>
      <c r="J56" s="78"/>
      <c r="K56" s="74"/>
      <c r="L56" s="78"/>
      <c r="M56" s="126"/>
      <c r="N56" s="45"/>
    </row>
    <row r="57" spans="3:14" ht="13.5" customHeight="1">
      <c r="C57" s="76"/>
      <c r="D57" s="76"/>
      <c r="E57" s="77"/>
      <c r="F57" s="77"/>
      <c r="G57" s="45"/>
      <c r="H57" s="78"/>
      <c r="I57" s="120"/>
      <c r="J57" s="78"/>
      <c r="K57" s="74"/>
      <c r="L57" s="78"/>
      <c r="M57" s="126"/>
      <c r="N57" s="45"/>
    </row>
    <row r="58" spans="3:14" ht="13.5" customHeight="1">
      <c r="C58" s="76"/>
      <c r="D58" s="76"/>
      <c r="E58" s="77"/>
      <c r="F58" s="77"/>
      <c r="G58" s="45"/>
      <c r="H58" s="78"/>
      <c r="I58" s="120"/>
      <c r="J58" s="78"/>
      <c r="K58" s="74"/>
      <c r="L58" s="78"/>
      <c r="M58" s="126"/>
      <c r="N58" s="45"/>
    </row>
    <row r="59" spans="3:14" ht="13.5" customHeight="1">
      <c r="C59" s="76"/>
      <c r="D59" s="76"/>
      <c r="E59" s="77"/>
      <c r="F59" s="77"/>
      <c r="G59" s="45"/>
      <c r="H59" s="78"/>
      <c r="I59" s="120"/>
      <c r="J59" s="78"/>
      <c r="K59" s="74"/>
      <c r="L59" s="78"/>
      <c r="M59" s="126"/>
      <c r="N59" s="45"/>
    </row>
    <row r="60" spans="3:14" ht="13.5" customHeight="1">
      <c r="C60" s="76"/>
      <c r="D60" s="76"/>
      <c r="E60" s="77"/>
      <c r="F60" s="77"/>
      <c r="G60" s="45"/>
      <c r="H60" s="78"/>
      <c r="I60" s="120"/>
      <c r="J60" s="78"/>
      <c r="K60" s="74"/>
      <c r="L60" s="78"/>
      <c r="M60" s="126"/>
      <c r="N60" s="45"/>
    </row>
    <row r="61" spans="3:14" ht="13.5" customHeight="1">
      <c r="C61" s="76"/>
      <c r="D61" s="76"/>
      <c r="E61" s="77"/>
      <c r="F61" s="77"/>
      <c r="G61" s="45"/>
      <c r="H61" s="78"/>
      <c r="I61" s="120"/>
      <c r="J61" s="78"/>
      <c r="K61" s="74"/>
      <c r="L61" s="78"/>
      <c r="M61" s="126"/>
      <c r="N61" s="45"/>
    </row>
    <row r="62" spans="3:14" ht="13.5" customHeight="1">
      <c r="C62" s="76"/>
      <c r="D62" s="76"/>
      <c r="E62" s="77"/>
      <c r="F62" s="77"/>
      <c r="G62" s="45"/>
      <c r="H62" s="78"/>
      <c r="I62" s="120"/>
      <c r="J62" s="78"/>
      <c r="K62" s="74"/>
      <c r="L62" s="78"/>
      <c r="M62" s="126"/>
      <c r="N62" s="45"/>
    </row>
    <row r="63" spans="3:14" ht="13.5" customHeight="1">
      <c r="C63" s="76"/>
      <c r="D63" s="76"/>
      <c r="E63" s="77"/>
      <c r="F63" s="77"/>
      <c r="G63" s="45"/>
      <c r="H63" s="78"/>
      <c r="I63" s="120"/>
      <c r="J63" s="78"/>
      <c r="K63" s="74"/>
      <c r="L63" s="78"/>
      <c r="M63" s="126"/>
      <c r="N63" s="45"/>
    </row>
    <row r="64" spans="3:14" ht="13.5" customHeight="1">
      <c r="C64" s="76"/>
      <c r="D64" s="76"/>
      <c r="E64" s="77"/>
      <c r="F64" s="77"/>
      <c r="G64" s="45"/>
      <c r="H64" s="78"/>
      <c r="I64" s="120"/>
      <c r="J64" s="78"/>
      <c r="K64" s="74"/>
      <c r="L64" s="78"/>
      <c r="M64" s="126"/>
      <c r="N64" s="45"/>
    </row>
    <row r="65" spans="3:14" ht="13.5" customHeight="1">
      <c r="C65" s="76"/>
      <c r="D65" s="76"/>
      <c r="E65" s="77"/>
      <c r="F65" s="77"/>
      <c r="G65" s="45"/>
      <c r="H65" s="78"/>
      <c r="I65" s="120"/>
      <c r="J65" s="78"/>
      <c r="K65" s="74"/>
      <c r="L65" s="78"/>
      <c r="M65" s="126"/>
      <c r="N65" s="45"/>
    </row>
    <row r="66" spans="3:14" ht="13.5" customHeight="1">
      <c r="C66" s="76"/>
      <c r="D66" s="76"/>
      <c r="E66" s="77"/>
      <c r="F66" s="77"/>
      <c r="G66" s="45"/>
      <c r="H66" s="78"/>
      <c r="I66" s="120"/>
      <c r="J66" s="78"/>
      <c r="K66" s="74"/>
      <c r="L66" s="78"/>
      <c r="M66" s="126"/>
      <c r="N66" s="45"/>
    </row>
    <row r="67" spans="3:14" ht="13.5" customHeight="1">
      <c r="C67" s="76"/>
      <c r="D67" s="76"/>
      <c r="E67" s="77"/>
      <c r="F67" s="77"/>
      <c r="G67" s="45"/>
      <c r="H67" s="78"/>
      <c r="I67" s="120"/>
      <c r="J67" s="78"/>
      <c r="K67" s="74"/>
      <c r="L67" s="78"/>
      <c r="M67" s="126"/>
      <c r="N67" s="45"/>
    </row>
    <row r="68" spans="3:14" ht="13.5" customHeight="1">
      <c r="C68" s="76"/>
      <c r="D68" s="76"/>
      <c r="E68" s="77"/>
      <c r="F68" s="77"/>
      <c r="G68" s="45"/>
      <c r="H68" s="78"/>
      <c r="I68" s="120"/>
      <c r="J68" s="78"/>
      <c r="K68" s="74"/>
      <c r="L68" s="78"/>
      <c r="M68" s="126"/>
      <c r="N68" s="45"/>
    </row>
    <row r="69" spans="3:14" ht="13.5" customHeight="1">
      <c r="C69" s="45"/>
      <c r="D69" s="45"/>
      <c r="E69" s="45"/>
      <c r="F69" s="45"/>
      <c r="G69" s="45"/>
      <c r="H69" s="78"/>
      <c r="I69" s="120"/>
      <c r="J69" s="78"/>
      <c r="K69" s="74"/>
      <c r="L69" s="79"/>
      <c r="M69" s="126"/>
      <c r="N69" s="45"/>
    </row>
    <row r="70" spans="3:14" ht="13.5" customHeight="1">
      <c r="C70" s="45"/>
      <c r="D70" s="45"/>
      <c r="E70" s="77"/>
      <c r="F70" s="77"/>
      <c r="G70" s="45"/>
      <c r="H70" s="78"/>
      <c r="I70" s="120"/>
      <c r="J70" s="78"/>
      <c r="K70" s="74"/>
      <c r="L70" s="78"/>
      <c r="M70" s="126"/>
      <c r="N70" s="45"/>
    </row>
    <row r="71" spans="3:14" ht="13.5" customHeight="1">
      <c r="C71" s="45"/>
      <c r="D71" s="45"/>
      <c r="E71" s="77"/>
      <c r="F71" s="77"/>
      <c r="G71" s="45"/>
      <c r="H71" s="78"/>
      <c r="I71" s="120"/>
      <c r="J71" s="78"/>
      <c r="K71" s="74"/>
      <c r="L71" s="78"/>
      <c r="M71" s="126"/>
      <c r="N71" s="45"/>
    </row>
    <row r="72" spans="3:14" ht="13.5" customHeight="1">
      <c r="C72" s="45"/>
      <c r="D72" s="45"/>
      <c r="E72" s="73"/>
      <c r="F72" s="73"/>
      <c r="G72" s="45"/>
      <c r="H72" s="78"/>
      <c r="I72" s="120"/>
      <c r="J72" s="78"/>
      <c r="K72" s="74"/>
      <c r="L72" s="75"/>
      <c r="M72" s="126"/>
      <c r="N72" s="45"/>
    </row>
    <row r="73" spans="3:14" ht="13.5" customHeight="1">
      <c r="C73" s="45"/>
      <c r="D73" s="45"/>
      <c r="E73" s="45"/>
      <c r="F73" s="45"/>
      <c r="G73" s="45"/>
      <c r="H73" s="78"/>
      <c r="I73" s="120"/>
      <c r="J73" s="78"/>
      <c r="K73" s="74"/>
      <c r="L73" s="79"/>
      <c r="M73" s="126"/>
      <c r="N73" s="45"/>
    </row>
    <row r="74" spans="3:14" ht="13.5" customHeight="1">
      <c r="C74" s="77"/>
      <c r="D74" s="77"/>
      <c r="E74" s="73"/>
      <c r="F74" s="73"/>
      <c r="G74" s="45"/>
      <c r="H74" s="78"/>
      <c r="I74" s="120"/>
      <c r="J74" s="78"/>
      <c r="K74" s="74"/>
      <c r="L74" s="75"/>
      <c r="M74" s="126"/>
      <c r="N74" s="45"/>
    </row>
    <row r="75" spans="3:14" ht="13.5" customHeight="1">
      <c r="C75" s="77"/>
      <c r="D75" s="77"/>
      <c r="E75" s="73"/>
      <c r="F75" s="73"/>
      <c r="G75" s="73"/>
      <c r="H75" s="75"/>
      <c r="I75" s="120"/>
      <c r="J75" s="75"/>
      <c r="K75" s="74"/>
      <c r="L75" s="75"/>
      <c r="M75" s="126"/>
      <c r="N75" s="45"/>
    </row>
    <row r="76" spans="3:14" ht="13.5" customHeight="1">
      <c r="C76" s="77"/>
      <c r="D76" s="77"/>
      <c r="E76" s="73"/>
      <c r="F76" s="73"/>
      <c r="G76" s="73"/>
      <c r="H76" s="75"/>
      <c r="I76" s="120"/>
      <c r="J76" s="75"/>
      <c r="K76" s="74"/>
      <c r="L76" s="75"/>
      <c r="M76" s="126"/>
      <c r="N76" s="45"/>
    </row>
    <row r="77" spans="3:14" ht="13.5" customHeight="1">
      <c r="C77" s="78"/>
      <c r="D77" s="78"/>
      <c r="E77" s="78"/>
      <c r="F77" s="78"/>
      <c r="G77" s="78"/>
      <c r="H77" s="78"/>
      <c r="I77" s="120"/>
      <c r="J77" s="78"/>
      <c r="K77" s="74"/>
      <c r="L77" s="78"/>
      <c r="M77" s="126"/>
      <c r="N77" s="45"/>
    </row>
    <row r="78" spans="3:14" ht="13.5" customHeight="1">
      <c r="C78" s="45"/>
      <c r="D78" s="45"/>
      <c r="E78" s="45"/>
      <c r="F78" s="45"/>
      <c r="G78" s="45"/>
      <c r="H78" s="78"/>
      <c r="I78" s="120"/>
      <c r="J78" s="78"/>
      <c r="K78" s="74"/>
      <c r="L78" s="78"/>
      <c r="M78" s="126"/>
      <c r="N78" s="45"/>
    </row>
    <row r="79" spans="13:14" ht="13.5" customHeight="1">
      <c r="M79" s="127"/>
      <c r="N79" s="47"/>
    </row>
  </sheetData>
  <mergeCells count="6">
    <mergeCell ref="N9:N17"/>
    <mergeCell ref="M24:M25"/>
    <mergeCell ref="M30:M32"/>
    <mergeCell ref="E4:L4"/>
    <mergeCell ref="M18:M21"/>
    <mergeCell ref="M9:M17"/>
  </mergeCells>
  <printOptions horizontalCentered="1" verticalCentered="1"/>
  <pageMargins left="0.75" right="0.75" top="0.46" bottom="0.28" header="0" footer="0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9"/>
  <sheetViews>
    <sheetView showGridLines="0" workbookViewId="0" topLeftCell="A1">
      <selection activeCell="D24" sqref="D24"/>
    </sheetView>
  </sheetViews>
  <sheetFormatPr defaultColWidth="9.140625" defaultRowHeight="12.75"/>
  <cols>
    <col min="1" max="1" width="3.28125" style="0" customWidth="1"/>
    <col min="2" max="2" width="19.00390625" style="0" bestFit="1" customWidth="1"/>
    <col min="3" max="3" width="36.57421875" style="0" customWidth="1"/>
    <col min="4" max="4" width="14.57421875" style="0" customWidth="1"/>
    <col min="5" max="5" width="5.8515625" style="0" customWidth="1"/>
    <col min="6" max="6" width="18.00390625" style="0" customWidth="1"/>
    <col min="7" max="7" width="17.28125" style="0" customWidth="1"/>
    <col min="8" max="8" width="12.8515625" style="0" customWidth="1"/>
    <col min="9" max="16384" width="51.00390625" style="0" customWidth="1"/>
  </cols>
  <sheetData>
    <row r="1" ht="13.5" thickBot="1"/>
    <row r="2" spans="2:7" ht="12.75">
      <c r="B2" s="48" t="s">
        <v>105</v>
      </c>
      <c r="C2" s="49" t="s">
        <v>0</v>
      </c>
      <c r="D2" s="49" t="s">
        <v>106</v>
      </c>
      <c r="E2" s="50" t="s">
        <v>1</v>
      </c>
      <c r="F2" s="51" t="s">
        <v>139</v>
      </c>
      <c r="G2" s="52"/>
    </row>
    <row r="3" spans="2:7" ht="12.75">
      <c r="B3" s="53"/>
      <c r="C3" s="24"/>
      <c r="D3" s="24"/>
      <c r="E3" s="35"/>
      <c r="F3" s="71">
        <v>2005</v>
      </c>
      <c r="G3" s="72">
        <f>F3+1</f>
        <v>2006</v>
      </c>
    </row>
    <row r="4" spans="2:7" ht="12.75">
      <c r="B4" s="91" t="s">
        <v>107</v>
      </c>
      <c r="C4" s="92" t="s">
        <v>108</v>
      </c>
      <c r="D4" s="93">
        <v>2900.1</v>
      </c>
      <c r="E4" s="94">
        <v>1</v>
      </c>
      <c r="F4" s="95">
        <v>2900.1</v>
      </c>
      <c r="G4" s="63"/>
    </row>
    <row r="5" spans="2:7" ht="12.75">
      <c r="B5" s="91" t="s">
        <v>107</v>
      </c>
      <c r="C5" s="92" t="s">
        <v>109</v>
      </c>
      <c r="D5" s="96">
        <v>1186.5</v>
      </c>
      <c r="E5" s="94">
        <v>1</v>
      </c>
      <c r="F5" s="42">
        <v>1186.5</v>
      </c>
      <c r="G5" s="55"/>
    </row>
    <row r="6" spans="2:7" ht="12.75">
      <c r="B6" s="97" t="s">
        <v>107</v>
      </c>
      <c r="C6" s="98" t="s">
        <v>110</v>
      </c>
      <c r="D6" s="99">
        <v>207.1</v>
      </c>
      <c r="E6" s="100">
        <v>1</v>
      </c>
      <c r="F6" s="101">
        <v>207.1</v>
      </c>
      <c r="G6" s="56"/>
    </row>
    <row r="7" spans="2:7" ht="12.75">
      <c r="B7" s="97" t="s">
        <v>107</v>
      </c>
      <c r="C7" s="98" t="s">
        <v>111</v>
      </c>
      <c r="D7" s="99">
        <v>59.9</v>
      </c>
      <c r="E7" s="100">
        <v>1</v>
      </c>
      <c r="F7" s="101">
        <v>59.9</v>
      </c>
      <c r="G7" s="56"/>
    </row>
    <row r="8" spans="2:7" ht="12.75">
      <c r="B8" s="97" t="s">
        <v>107</v>
      </c>
      <c r="C8" s="98" t="s">
        <v>112</v>
      </c>
      <c r="D8" s="99">
        <v>190.4</v>
      </c>
      <c r="E8" s="100">
        <v>1</v>
      </c>
      <c r="F8" s="101">
        <v>190.4</v>
      </c>
      <c r="G8" s="56"/>
    </row>
    <row r="9" spans="2:7" ht="12.75">
      <c r="B9" s="97" t="s">
        <v>107</v>
      </c>
      <c r="C9" s="98" t="s">
        <v>113</v>
      </c>
      <c r="D9" s="99">
        <v>373.8</v>
      </c>
      <c r="E9" s="100">
        <v>1</v>
      </c>
      <c r="F9" s="101">
        <v>373.8</v>
      </c>
      <c r="G9" s="56"/>
    </row>
    <row r="10" spans="2:7" ht="12.75">
      <c r="B10" s="97" t="s">
        <v>107</v>
      </c>
      <c r="C10" s="98" t="s">
        <v>114</v>
      </c>
      <c r="D10" s="99">
        <v>1490</v>
      </c>
      <c r="E10" s="100">
        <v>1</v>
      </c>
      <c r="F10" s="101">
        <v>1490</v>
      </c>
      <c r="G10" s="56"/>
    </row>
    <row r="11" spans="2:7" ht="12.75">
      <c r="B11" s="97" t="s">
        <v>107</v>
      </c>
      <c r="C11" s="98" t="s">
        <v>115</v>
      </c>
      <c r="D11" s="99">
        <v>617.4</v>
      </c>
      <c r="E11" s="100">
        <v>1</v>
      </c>
      <c r="F11" s="101">
        <v>617.4</v>
      </c>
      <c r="G11" s="56"/>
    </row>
    <row r="12" spans="2:7" ht="12.75">
      <c r="B12" s="91" t="s">
        <v>107</v>
      </c>
      <c r="C12" s="92" t="s">
        <v>116</v>
      </c>
      <c r="D12" s="93">
        <v>3518</v>
      </c>
      <c r="E12" s="94">
        <v>1</v>
      </c>
      <c r="F12" s="95">
        <v>3518</v>
      </c>
      <c r="G12" s="56"/>
    </row>
    <row r="13" spans="2:7" ht="12.75">
      <c r="B13" s="97" t="s">
        <v>107</v>
      </c>
      <c r="C13" s="102" t="s">
        <v>117</v>
      </c>
      <c r="D13" s="103">
        <v>3150</v>
      </c>
      <c r="E13" s="100">
        <v>1</v>
      </c>
      <c r="F13" s="104">
        <v>3150</v>
      </c>
      <c r="G13" s="56"/>
    </row>
    <row r="14" spans="2:7" ht="12.75">
      <c r="B14" s="97" t="s">
        <v>107</v>
      </c>
      <c r="C14" s="102" t="s">
        <v>118</v>
      </c>
      <c r="D14" s="103">
        <v>4200</v>
      </c>
      <c r="E14" s="100">
        <v>1</v>
      </c>
      <c r="F14" s="104">
        <v>4200</v>
      </c>
      <c r="G14" s="57"/>
    </row>
    <row r="15" spans="2:7" ht="12.75">
      <c r="B15" s="97" t="s">
        <v>107</v>
      </c>
      <c r="C15" s="102" t="s">
        <v>119</v>
      </c>
      <c r="D15" s="103">
        <v>120</v>
      </c>
      <c r="E15" s="100">
        <v>1</v>
      </c>
      <c r="F15" s="104">
        <v>120</v>
      </c>
      <c r="G15" s="58"/>
    </row>
    <row r="16" spans="2:7" ht="12.75">
      <c r="B16" s="54" t="s">
        <v>107</v>
      </c>
      <c r="C16" s="32" t="s">
        <v>120</v>
      </c>
      <c r="D16" s="26">
        <v>550</v>
      </c>
      <c r="E16" s="36">
        <v>1</v>
      </c>
      <c r="F16" s="41">
        <v>550</v>
      </c>
      <c r="G16" s="55"/>
    </row>
    <row r="17" spans="2:7" ht="12.75">
      <c r="B17" s="97" t="s">
        <v>107</v>
      </c>
      <c r="C17" s="102" t="s">
        <v>121</v>
      </c>
      <c r="D17" s="103">
        <v>870</v>
      </c>
      <c r="E17" s="100">
        <v>1</v>
      </c>
      <c r="F17" s="104">
        <v>870</v>
      </c>
      <c r="G17" s="55"/>
    </row>
    <row r="18" spans="2:7" ht="12.75">
      <c r="B18" s="97" t="s">
        <v>107</v>
      </c>
      <c r="C18" s="102" t="s">
        <v>122</v>
      </c>
      <c r="D18" s="103">
        <v>806</v>
      </c>
      <c r="E18" s="100">
        <v>1</v>
      </c>
      <c r="F18" s="104">
        <v>806</v>
      </c>
      <c r="G18" s="55"/>
    </row>
    <row r="19" spans="2:7" ht="12.75">
      <c r="B19" s="54" t="s">
        <v>107</v>
      </c>
      <c r="C19" s="32" t="s">
        <v>123</v>
      </c>
      <c r="D19" s="26">
        <v>3712</v>
      </c>
      <c r="E19" s="36">
        <v>1</v>
      </c>
      <c r="F19" s="41">
        <v>3712</v>
      </c>
      <c r="G19" s="55"/>
    </row>
    <row r="20" spans="2:7" ht="12.75">
      <c r="B20" s="54" t="s">
        <v>107</v>
      </c>
      <c r="C20" s="32" t="s">
        <v>124</v>
      </c>
      <c r="D20" s="26">
        <v>950</v>
      </c>
      <c r="E20" s="36">
        <v>1</v>
      </c>
      <c r="F20" s="41">
        <v>950</v>
      </c>
      <c r="G20" s="55"/>
    </row>
    <row r="21" spans="2:7" ht="12.75">
      <c r="B21" s="54" t="s">
        <v>107</v>
      </c>
      <c r="C21" s="32" t="s">
        <v>125</v>
      </c>
      <c r="D21" s="25">
        <v>1200</v>
      </c>
      <c r="E21" s="36">
        <v>2</v>
      </c>
      <c r="F21" s="41">
        <v>2400</v>
      </c>
      <c r="G21" s="55"/>
    </row>
    <row r="22" spans="2:7" ht="12.75">
      <c r="B22" s="54" t="s">
        <v>107</v>
      </c>
      <c r="C22" s="32" t="s">
        <v>126</v>
      </c>
      <c r="D22" s="26">
        <v>283.38</v>
      </c>
      <c r="E22" s="36">
        <v>1</v>
      </c>
      <c r="F22" s="41">
        <v>283.38</v>
      </c>
      <c r="G22" s="56"/>
    </row>
    <row r="23" spans="2:7" ht="12.75">
      <c r="B23" s="59" t="s">
        <v>127</v>
      </c>
      <c r="C23" s="32" t="s">
        <v>128</v>
      </c>
      <c r="D23" s="31">
        <v>145</v>
      </c>
      <c r="E23" s="36">
        <v>1</v>
      </c>
      <c r="F23" s="40">
        <v>145</v>
      </c>
      <c r="G23" s="56"/>
    </row>
    <row r="24" spans="2:7" ht="12.75">
      <c r="B24" s="59" t="s">
        <v>127</v>
      </c>
      <c r="C24" s="32" t="s">
        <v>129</v>
      </c>
      <c r="D24" s="31">
        <v>188</v>
      </c>
      <c r="E24" s="36">
        <v>1</v>
      </c>
      <c r="F24" s="40">
        <v>188</v>
      </c>
      <c r="G24" s="56"/>
    </row>
    <row r="25" spans="2:7" ht="12.75">
      <c r="B25" s="59" t="s">
        <v>127</v>
      </c>
      <c r="C25" s="32" t="s">
        <v>130</v>
      </c>
      <c r="D25" s="26">
        <v>1194</v>
      </c>
      <c r="E25" s="36">
        <v>1</v>
      </c>
      <c r="F25" s="41">
        <v>1194</v>
      </c>
      <c r="G25" s="56"/>
    </row>
    <row r="26" spans="2:7" ht="12.75">
      <c r="B26" s="59" t="s">
        <v>127</v>
      </c>
      <c r="C26" s="32" t="s">
        <v>131</v>
      </c>
      <c r="D26" s="26">
        <v>315</v>
      </c>
      <c r="E26" s="36">
        <v>1</v>
      </c>
      <c r="F26" s="41">
        <v>315</v>
      </c>
      <c r="G26" s="56"/>
    </row>
    <row r="27" spans="2:7" ht="12.75">
      <c r="B27" s="59" t="s">
        <v>127</v>
      </c>
      <c r="C27" s="32" t="s">
        <v>132</v>
      </c>
      <c r="D27" s="26">
        <v>840</v>
      </c>
      <c r="E27" s="36">
        <v>1</v>
      </c>
      <c r="F27" s="41">
        <v>840</v>
      </c>
      <c r="G27" s="56"/>
    </row>
    <row r="28" spans="2:7" ht="12.75">
      <c r="B28" s="59" t="s">
        <v>127</v>
      </c>
      <c r="C28" s="32" t="s">
        <v>133</v>
      </c>
      <c r="D28" s="26">
        <v>1500</v>
      </c>
      <c r="E28" s="36">
        <v>1</v>
      </c>
      <c r="F28" s="41">
        <v>1500</v>
      </c>
      <c r="G28" s="56"/>
    </row>
    <row r="29" spans="2:7" ht="12.75">
      <c r="B29" s="59" t="s">
        <v>127</v>
      </c>
      <c r="C29" s="32" t="s">
        <v>134</v>
      </c>
      <c r="D29" s="25">
        <v>135</v>
      </c>
      <c r="E29" s="36">
        <v>10</v>
      </c>
      <c r="F29" s="41">
        <v>1350</v>
      </c>
      <c r="G29" s="56"/>
    </row>
    <row r="30" spans="2:7" ht="12.75">
      <c r="B30" s="60"/>
      <c r="C30" s="28"/>
      <c r="D30" s="28"/>
      <c r="E30" s="37"/>
      <c r="F30" s="89">
        <f>SUM(F4:F29)</f>
        <v>33116.58</v>
      </c>
      <c r="G30" s="83"/>
    </row>
    <row r="31" spans="2:7" ht="12.75">
      <c r="B31" s="61" t="s">
        <v>135</v>
      </c>
      <c r="C31" s="32" t="s">
        <v>104</v>
      </c>
      <c r="D31" s="26">
        <v>684</v>
      </c>
      <c r="E31" s="36">
        <v>1</v>
      </c>
      <c r="F31" s="41">
        <v>684</v>
      </c>
      <c r="G31" s="55"/>
    </row>
    <row r="32" spans="2:7" ht="12.75">
      <c r="B32" s="61" t="s">
        <v>136</v>
      </c>
      <c r="C32" s="33" t="s">
        <v>137</v>
      </c>
      <c r="D32" s="27">
        <v>600</v>
      </c>
      <c r="E32" s="38">
        <v>12</v>
      </c>
      <c r="F32" s="43">
        <v>2400</v>
      </c>
      <c r="G32" s="55">
        <v>4800</v>
      </c>
    </row>
    <row r="33" spans="2:7" ht="12.75">
      <c r="B33" s="61" t="s">
        <v>136</v>
      </c>
      <c r="C33" s="34" t="s">
        <v>138</v>
      </c>
      <c r="D33" s="27">
        <v>250</v>
      </c>
      <c r="E33" s="38">
        <v>12</v>
      </c>
      <c r="F33" s="44">
        <v>1000</v>
      </c>
      <c r="G33" s="55">
        <v>2000</v>
      </c>
    </row>
    <row r="34" spans="2:7" ht="12.75">
      <c r="B34" s="62"/>
      <c r="C34" s="29"/>
      <c r="D34" s="29"/>
      <c r="E34" s="39"/>
      <c r="F34" s="90">
        <f>SUM(F31:F33)</f>
        <v>4084</v>
      </c>
      <c r="G34" s="84">
        <f>SUM(G32:G33)</f>
        <v>6800</v>
      </c>
    </row>
    <row r="35" spans="2:7" ht="12.75">
      <c r="B35" s="64"/>
      <c r="C35" s="34"/>
      <c r="D35" s="27"/>
      <c r="E35" s="38"/>
      <c r="F35" s="44"/>
      <c r="G35" s="55"/>
    </row>
    <row r="36" spans="2:7" ht="12.75">
      <c r="B36" s="64"/>
      <c r="C36" s="65"/>
      <c r="D36" s="65"/>
      <c r="E36" s="66"/>
      <c r="F36" s="67"/>
      <c r="G36" s="55"/>
    </row>
    <row r="37" spans="2:7" ht="12.75">
      <c r="B37" s="64"/>
      <c r="C37" s="65"/>
      <c r="D37" s="65"/>
      <c r="E37" s="66"/>
      <c r="F37" s="67"/>
      <c r="G37" s="55"/>
    </row>
    <row r="38" spans="2:7" ht="12.75">
      <c r="B38" s="85"/>
      <c r="C38" s="86"/>
      <c r="D38" s="86"/>
      <c r="E38" s="87"/>
      <c r="F38" s="86">
        <f>F30+F34</f>
        <v>37200.58</v>
      </c>
      <c r="G38" s="83">
        <f>G34</f>
        <v>6800</v>
      </c>
    </row>
    <row r="39" spans="2:7" ht="13.5" thickBot="1">
      <c r="B39" s="68"/>
      <c r="C39" s="69"/>
      <c r="D39" s="69"/>
      <c r="E39" s="70"/>
      <c r="F39" s="3"/>
      <c r="G39" s="88">
        <f>F38+G38+H38+I38</f>
        <v>44000.58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sfhsf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rteles</dc:creator>
  <cp:keywords/>
  <dc:description/>
  <cp:lastModifiedBy>rteles</cp:lastModifiedBy>
  <cp:lastPrinted>2006-03-13T14:54:25Z</cp:lastPrinted>
  <dcterms:created xsi:type="dcterms:W3CDTF">2005-11-14T12:49:05Z</dcterms:created>
  <dcterms:modified xsi:type="dcterms:W3CDTF">2006-05-24T16:08:44Z</dcterms:modified>
  <cp:category/>
  <cp:version/>
  <cp:contentType/>
  <cp:contentStatus/>
</cp:coreProperties>
</file>